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2023-2024уч.г\тарификация\"/>
    </mc:Choice>
  </mc:AlternateContent>
  <xr:revisionPtr revIDLastSave="0" documentId="13_ncr:1_{08777608-9FF4-4F52-84E4-71B813029615}" xr6:coauthVersionLast="36" xr6:coauthVersionMax="36" xr10:uidLastSave="{00000000-0000-0000-0000-000000000000}"/>
  <workbookProtection workbookPassword="CF5E" lockStructure="1"/>
  <bookViews>
    <workbookView xWindow="0" yWindow="0" windowWidth="28800" windowHeight="12225" tabRatio="598" xr2:uid="{00000000-000D-0000-FFFF-FFFF00000000}"/>
  </bookViews>
  <sheets>
    <sheet name="тарификация" sheetId="1" r:id="rId1"/>
  </sheets>
  <definedNames>
    <definedName name="_xlnm._FilterDatabase" localSheetId="0" hidden="1">тарификация!$B$41:$BB$275</definedName>
    <definedName name="_xlnm.Print_Titles" localSheetId="0">тарификация!$35:$41</definedName>
    <definedName name="_xlnm.Print_Area" localSheetId="0">тарификация!$A$1:$BB$299</definedName>
  </definedNames>
  <calcPr calcId="191029"/>
</workbook>
</file>

<file path=xl/calcChain.xml><?xml version="1.0" encoding="utf-8"?>
<calcChain xmlns="http://schemas.openxmlformats.org/spreadsheetml/2006/main">
  <c r="K42" i="1" l="1"/>
  <c r="BD42" i="1"/>
  <c r="BD43" i="1"/>
  <c r="K44" i="1"/>
  <c r="BD44" i="1"/>
  <c r="BD45" i="1"/>
  <c r="K46" i="1"/>
  <c r="BD46" i="1"/>
  <c r="BD47" i="1"/>
  <c r="K48" i="1"/>
  <c r="BD48" i="1"/>
  <c r="BD49" i="1"/>
  <c r="K50" i="1"/>
  <c r="BD50" i="1"/>
  <c r="BD51" i="1"/>
  <c r="K52" i="1"/>
  <c r="BD52" i="1"/>
  <c r="BD53" i="1"/>
  <c r="K54" i="1"/>
  <c r="BD54" i="1"/>
  <c r="BD55" i="1"/>
  <c r="K56" i="1"/>
  <c r="BD56" i="1"/>
  <c r="BD57" i="1"/>
  <c r="K58" i="1"/>
  <c r="BD58" i="1"/>
  <c r="BD59" i="1"/>
  <c r="K60" i="1"/>
  <c r="BD60" i="1"/>
  <c r="BD61" i="1"/>
  <c r="K62" i="1"/>
  <c r="BD62" i="1"/>
  <c r="BD63" i="1"/>
  <c r="K64" i="1"/>
  <c r="BD64" i="1"/>
  <c r="BD65" i="1"/>
  <c r="K66" i="1"/>
  <c r="BD66" i="1"/>
  <c r="BD67" i="1"/>
  <c r="K68" i="1"/>
  <c r="BD68" i="1"/>
  <c r="BD69" i="1"/>
  <c r="K70" i="1"/>
  <c r="BD70" i="1"/>
  <c r="BD71" i="1"/>
  <c r="K72" i="1"/>
  <c r="BD73" i="1"/>
  <c r="K74" i="1"/>
  <c r="BD74" i="1"/>
  <c r="BD75" i="1"/>
  <c r="K76" i="1"/>
  <c r="BD76" i="1"/>
  <c r="BD77" i="1"/>
  <c r="K78" i="1"/>
  <c r="BD78" i="1"/>
  <c r="BD79" i="1"/>
  <c r="K80" i="1"/>
  <c r="BD80" i="1"/>
  <c r="BD81" i="1"/>
  <c r="K82" i="1"/>
  <c r="BD82" i="1"/>
  <c r="BD83" i="1"/>
  <c r="K84" i="1"/>
  <c r="BD84" i="1"/>
  <c r="BD85" i="1"/>
  <c r="K86" i="1"/>
  <c r="BD86" i="1"/>
  <c r="BD87" i="1"/>
  <c r="K88" i="1"/>
  <c r="BD88" i="1"/>
  <c r="BD89" i="1"/>
  <c r="K90" i="1"/>
  <c r="BD90" i="1"/>
  <c r="BD91" i="1"/>
  <c r="K92" i="1"/>
  <c r="BD92" i="1"/>
  <c r="BD93" i="1"/>
  <c r="K94" i="1"/>
  <c r="BD94" i="1"/>
  <c r="BD95" i="1"/>
  <c r="K96" i="1"/>
  <c r="BD96" i="1"/>
  <c r="BD97" i="1"/>
  <c r="K98" i="1"/>
  <c r="BD98" i="1"/>
  <c r="BD99" i="1"/>
  <c r="K100" i="1"/>
  <c r="BD100" i="1"/>
  <c r="BD101" i="1"/>
  <c r="K102" i="1"/>
  <c r="BD102" i="1"/>
  <c r="BD103" i="1"/>
  <c r="K104" i="1"/>
  <c r="BD104" i="1"/>
  <c r="BD105" i="1"/>
  <c r="K106" i="1"/>
  <c r="BD106" i="1"/>
  <c r="BD107" i="1"/>
  <c r="K108" i="1"/>
  <c r="BD108" i="1"/>
  <c r="BD109" i="1"/>
  <c r="K110" i="1"/>
  <c r="BD110" i="1"/>
  <c r="BD111" i="1"/>
  <c r="K112" i="1"/>
  <c r="BD112" i="1"/>
  <c r="BD113" i="1"/>
  <c r="K114" i="1"/>
  <c r="BD114" i="1"/>
  <c r="BD115" i="1"/>
  <c r="K116" i="1"/>
  <c r="BD116" i="1"/>
  <c r="BD117" i="1"/>
  <c r="K118" i="1"/>
  <c r="BD118" i="1"/>
  <c r="BD119" i="1"/>
  <c r="K120" i="1"/>
  <c r="BD120" i="1"/>
  <c r="BD121" i="1"/>
  <c r="K122" i="1"/>
  <c r="BD122" i="1"/>
  <c r="BD123" i="1"/>
  <c r="K124" i="1"/>
  <c r="BD124" i="1"/>
  <c r="BD125" i="1"/>
  <c r="K126" i="1"/>
  <c r="BD126" i="1"/>
  <c r="BD127" i="1"/>
  <c r="K128" i="1"/>
  <c r="K130" i="1"/>
  <c r="K132" i="1"/>
  <c r="K134" i="1"/>
  <c r="K136" i="1"/>
  <c r="K138" i="1"/>
  <c r="K140" i="1"/>
  <c r="K142" i="1"/>
  <c r="K144" i="1"/>
  <c r="K146" i="1"/>
  <c r="K148" i="1"/>
  <c r="K150" i="1"/>
  <c r="K152" i="1"/>
  <c r="K154" i="1"/>
  <c r="K156" i="1"/>
  <c r="K158" i="1"/>
  <c r="K160" i="1"/>
  <c r="K162" i="1"/>
  <c r="K164" i="1"/>
  <c r="K166" i="1"/>
  <c r="K168" i="1"/>
  <c r="K170" i="1"/>
  <c r="K172" i="1"/>
  <c r="K174" i="1"/>
  <c r="K176" i="1"/>
  <c r="K178" i="1"/>
  <c r="M178" i="1" s="1"/>
  <c r="K180" i="1"/>
  <c r="K182" i="1"/>
  <c r="K184" i="1"/>
  <c r="M184" i="1"/>
  <c r="K186" i="1"/>
  <c r="K188" i="1"/>
  <c r="K190" i="1"/>
  <c r="K192" i="1"/>
  <c r="K194" i="1"/>
  <c r="K196" i="1"/>
  <c r="K198" i="1"/>
  <c r="K200" i="1"/>
  <c r="K202" i="1"/>
  <c r="K204" i="1"/>
  <c r="K206" i="1"/>
  <c r="K208" i="1"/>
  <c r="K210" i="1"/>
  <c r="K212" i="1"/>
  <c r="K214" i="1"/>
  <c r="K216" i="1"/>
  <c r="K218" i="1"/>
  <c r="K220" i="1"/>
  <c r="K222" i="1"/>
  <c r="K224" i="1"/>
  <c r="K226" i="1"/>
  <c r="K228" i="1"/>
  <c r="K230" i="1"/>
  <c r="K232" i="1"/>
  <c r="K234" i="1"/>
  <c r="K236" i="1"/>
  <c r="K238" i="1"/>
  <c r="K240" i="1"/>
  <c r="K242" i="1"/>
  <c r="K244" i="1"/>
  <c r="K246" i="1"/>
  <c r="K248" i="1"/>
  <c r="K250" i="1"/>
  <c r="BD250" i="1"/>
  <c r="BD251" i="1"/>
  <c r="K252" i="1"/>
  <c r="BD252" i="1"/>
  <c r="K253" i="1"/>
  <c r="BD253" i="1"/>
  <c r="K254" i="1"/>
  <c r="BD254" i="1"/>
  <c r="K255" i="1"/>
  <c r="BD255" i="1"/>
  <c r="K256" i="1"/>
  <c r="K257" i="1"/>
  <c r="K258" i="1"/>
  <c r="K260" i="1"/>
  <c r="K262" i="1"/>
  <c r="K263" i="1"/>
  <c r="K264" i="1"/>
  <c r="K265" i="1"/>
  <c r="K266" i="1"/>
  <c r="K269" i="1"/>
  <c r="L271" i="1"/>
  <c r="N271" i="1"/>
  <c r="O271" i="1"/>
  <c r="P271" i="1"/>
  <c r="BD271" i="1"/>
  <c r="M84" i="1" l="1"/>
  <c r="BB5" i="1"/>
  <c r="M271" i="1" l="1"/>
  <c r="AP286" i="1"/>
  <c r="AP289" i="1" l="1"/>
  <c r="AP290" i="1" l="1"/>
  <c r="BB26" i="1" l="1"/>
  <c r="BB22" i="1"/>
  <c r="BB23" i="1"/>
  <c r="BB33" i="1" l="1"/>
  <c r="AP287" i="1" l="1"/>
  <c r="BB4" i="1" l="1"/>
  <c r="BB31" i="1"/>
  <c r="BB30" i="1"/>
  <c r="BB28" i="1"/>
  <c r="BB3" i="1"/>
  <c r="AP283" i="1" l="1"/>
  <c r="AX6" i="1" l="1"/>
  <c r="BB6" i="1" s="1"/>
  <c r="BB14" i="1"/>
  <c r="BB15" i="1"/>
  <c r="BB16" i="1"/>
  <c r="BB17" i="1"/>
  <c r="BB20" i="1"/>
  <c r="BB21" i="1"/>
  <c r="BB24" i="1"/>
  <c r="BB13" i="1"/>
  <c r="BB12" i="1"/>
  <c r="BB27" i="1"/>
  <c r="BB10" i="1"/>
  <c r="BB9" i="1"/>
  <c r="BB8" i="1"/>
  <c r="AP288" i="1" l="1"/>
  <c r="AP284" i="1" l="1"/>
  <c r="AP285" i="1"/>
  <c r="AP282" i="1"/>
  <c r="AP291" i="1" l="1"/>
  <c r="BB274" i="1"/>
  <c r="BB275" i="1" s="1"/>
</calcChain>
</file>

<file path=xl/sharedStrings.xml><?xml version="1.0" encoding="utf-8"?>
<sst xmlns="http://schemas.openxmlformats.org/spreadsheetml/2006/main" count="742" uniqueCount="426">
  <si>
    <t>П Р И Л О Ж Е Н И Е      1</t>
  </si>
  <si>
    <t>платы работников образования</t>
  </si>
  <si>
    <t>учителей и других работников</t>
  </si>
  <si>
    <t>ВСЕГО</t>
  </si>
  <si>
    <t>10-11</t>
  </si>
  <si>
    <t>5-9</t>
  </si>
  <si>
    <t>1-4</t>
  </si>
  <si>
    <t>№ п/п</t>
  </si>
  <si>
    <t>а)</t>
  </si>
  <si>
    <t>б)</t>
  </si>
  <si>
    <t>число часов по уч. плану</t>
  </si>
  <si>
    <t>число дополнительных часов</t>
  </si>
  <si>
    <t xml:space="preserve">    УТВЕРЖДАЮ</t>
  </si>
  <si>
    <t>СОГЛАСОВАНО</t>
  </si>
  <si>
    <t>кол-во часов</t>
  </si>
  <si>
    <t>сумма</t>
  </si>
  <si>
    <t>дополнительная оплата</t>
  </si>
  <si>
    <t>итого педагог. зарплата</t>
  </si>
  <si>
    <t>ИТОГО заработная плата в мес</t>
  </si>
  <si>
    <t>Фамилия Имя Отчество</t>
  </si>
  <si>
    <t>должность</t>
  </si>
  <si>
    <t>категория</t>
  </si>
  <si>
    <t>месячная ставка</t>
  </si>
  <si>
    <t>з/плата в месяц</t>
  </si>
  <si>
    <t>казахская  литература</t>
  </si>
  <si>
    <t>оплачено из бюджета</t>
  </si>
  <si>
    <t xml:space="preserve"> </t>
  </si>
  <si>
    <t xml:space="preserve">  число час.недельн</t>
  </si>
  <si>
    <t>хореография</t>
  </si>
  <si>
    <t>одарен.</t>
  </si>
  <si>
    <t>спец.группа         самопознание</t>
  </si>
  <si>
    <t>спорт</t>
  </si>
  <si>
    <t>коррекц</t>
  </si>
  <si>
    <t>профиль</t>
  </si>
  <si>
    <t>туризм</t>
  </si>
  <si>
    <t>прочие, кружки</t>
  </si>
  <si>
    <t>НВП</t>
  </si>
  <si>
    <t>ЗПР 40%</t>
  </si>
  <si>
    <t>Предшкольные классы</t>
  </si>
  <si>
    <t>число час.недельн</t>
  </si>
  <si>
    <t>30%</t>
  </si>
  <si>
    <t xml:space="preserve">надбавка 10% </t>
  </si>
  <si>
    <t>доплата за проверку тетрадей</t>
  </si>
  <si>
    <t>классное руководство</t>
  </si>
  <si>
    <t>завед кабинетом</t>
  </si>
  <si>
    <t>1-4кл</t>
  </si>
  <si>
    <t>5-9кл</t>
  </si>
  <si>
    <t>10-11кл</t>
  </si>
  <si>
    <t>0кл</t>
  </si>
  <si>
    <t>Стаж</t>
  </si>
  <si>
    <t>Коэфициент</t>
  </si>
  <si>
    <t>Гимназическая</t>
  </si>
  <si>
    <t>№п/п</t>
  </si>
  <si>
    <t>кол-во класс комплектов:</t>
  </si>
  <si>
    <t>кол-во детей:</t>
  </si>
  <si>
    <t xml:space="preserve">Т А Р И Ф И К А Ц И О Н Н Ы Й     С П И С О К </t>
  </si>
  <si>
    <t>учитель каз.языка</t>
  </si>
  <si>
    <t>учитель информатики</t>
  </si>
  <si>
    <t>учитель НВП</t>
  </si>
  <si>
    <t>учитель математики</t>
  </si>
  <si>
    <t>учитель химии</t>
  </si>
  <si>
    <t>учитель географии</t>
  </si>
  <si>
    <t>учитель истории</t>
  </si>
  <si>
    <t>учитель физики</t>
  </si>
  <si>
    <t>учитель русского языка и лит-ры</t>
  </si>
  <si>
    <t xml:space="preserve">учитель англиийского языка </t>
  </si>
  <si>
    <t>учитель казахского языка и лит-ры</t>
  </si>
  <si>
    <t>учитель казахского языка</t>
  </si>
  <si>
    <t xml:space="preserve">Гл.бухгалтер :                                                             </t>
  </si>
  <si>
    <t>Фонд заработной платы</t>
  </si>
  <si>
    <t>Зам.гл.бухгалтера по экономическим вопросам</t>
  </si>
  <si>
    <t>Кариева А.К</t>
  </si>
  <si>
    <t>учитель физкультуры</t>
  </si>
  <si>
    <t xml:space="preserve">                  К инструкции о порядке исчисления заработной</t>
  </si>
  <si>
    <t>Адрес школы:   г. Кокшетау    _________________</t>
  </si>
  <si>
    <t>Составил зам.дир.по УР                                                    ________________</t>
  </si>
  <si>
    <t>________________________</t>
  </si>
  <si>
    <t>Доплата пед.мастерство</t>
  </si>
  <si>
    <t>модератор 30%</t>
  </si>
  <si>
    <t>эксперт 35%</t>
  </si>
  <si>
    <t>исслед 40%</t>
  </si>
  <si>
    <t>мастерство 50%</t>
  </si>
  <si>
    <t>Доплата за обновленное содержание</t>
  </si>
  <si>
    <t>часы к оплате</t>
  </si>
  <si>
    <t>Сумма</t>
  </si>
  <si>
    <t>Дополнительная доплата</t>
  </si>
  <si>
    <t>Наставничество ОБ</t>
  </si>
  <si>
    <t>Магистры ОБ</t>
  </si>
  <si>
    <t>МБ</t>
  </si>
  <si>
    <t>ОБ</t>
  </si>
  <si>
    <t>обучение на дому</t>
  </si>
  <si>
    <t>В2/1</t>
  </si>
  <si>
    <t>В4/4</t>
  </si>
  <si>
    <t>В2/4</t>
  </si>
  <si>
    <t>Камашева Баглан Шекешовна</t>
  </si>
  <si>
    <t>Нурмуканова Жумагуль Жабеновна</t>
  </si>
  <si>
    <t>Садуакасова Куралай Мейрамовна</t>
  </si>
  <si>
    <t>Дуйсенбай Харакат</t>
  </si>
  <si>
    <t>Искакова Маржан Багдатовна</t>
  </si>
  <si>
    <t>уч рус языка</t>
  </si>
  <si>
    <t>В2/3</t>
  </si>
  <si>
    <t>Муратова Бахытгуль Бахытгельдиевна</t>
  </si>
  <si>
    <t>Бопакова Айгуль Газизовна</t>
  </si>
  <si>
    <t>Сарбаева Айнаш  Жасаскеровна</t>
  </si>
  <si>
    <t>Карабаева Кунсулу Ерназаровна</t>
  </si>
  <si>
    <t>В2/2</t>
  </si>
  <si>
    <t>Болатова Ырсалды Хашимовна</t>
  </si>
  <si>
    <t>Копенова Гульмира  Кенесовна</t>
  </si>
  <si>
    <t xml:space="preserve">Мухамбетжанова Галия </t>
  </si>
  <si>
    <t>Акмагамбетова Галия Кажимукановна</t>
  </si>
  <si>
    <t>Учитель информатики</t>
  </si>
  <si>
    <t>Бекмагамбетова Гульдарай Карбаевна</t>
  </si>
  <si>
    <t>Кенжетаева Улбала Елубаевна</t>
  </si>
  <si>
    <t>В4/2</t>
  </si>
  <si>
    <t>Зайтин Уатхан</t>
  </si>
  <si>
    <t>Кайыржанов Улан Еслямбекович</t>
  </si>
  <si>
    <t xml:space="preserve">Учитель технологии  </t>
  </si>
  <si>
    <t>Бралина Сандугаш Советовна</t>
  </si>
  <si>
    <t>Кенжебаева Айгуль Кадыровна</t>
  </si>
  <si>
    <t>Жанайдарова Кульзаип Билимовна</t>
  </si>
  <si>
    <t>учитель английского языка</t>
  </si>
  <si>
    <t>Абилкадыров Арман Баянович</t>
  </si>
  <si>
    <t>Рамазанова Бахытжамал Галиевна</t>
  </si>
  <si>
    <t>Абилова Бегзат Тургынбаевна</t>
  </si>
  <si>
    <t>Бегалина Бахыт Акаевна</t>
  </si>
  <si>
    <t>Матаева Анара Сайлыбаевна</t>
  </si>
  <si>
    <t xml:space="preserve">Белялов Ертай </t>
  </si>
  <si>
    <t>Турлыбаева Анара Сериковна</t>
  </si>
  <si>
    <t>Бейсембаев Жабай Койшиевич</t>
  </si>
  <si>
    <t>Самбаева Дария Аскаровна</t>
  </si>
  <si>
    <t>ул. Ж. Саина, 24</t>
  </si>
  <si>
    <t>Вредность</t>
  </si>
  <si>
    <t>Каиржанова Дина Мейрамовна</t>
  </si>
  <si>
    <t>10% от статуса педагога РОСТ</t>
  </si>
  <si>
    <t>30% обновл содержания  от статуса педагога</t>
  </si>
  <si>
    <t>образование,    категория</t>
  </si>
  <si>
    <t>Высшее-первая</t>
  </si>
  <si>
    <t>абайтану</t>
  </si>
  <si>
    <t>религиовед</t>
  </si>
  <si>
    <t>соц группа самопознание</t>
  </si>
  <si>
    <t>трудовое  обучение</t>
  </si>
  <si>
    <t>Высшее-зерттеуші</t>
  </si>
  <si>
    <t>Высшее-сарапшы</t>
  </si>
  <si>
    <t>Высшее-модератор</t>
  </si>
  <si>
    <t>Высшее-шебер</t>
  </si>
  <si>
    <t>Высшее- модератор</t>
  </si>
  <si>
    <t>Мейрамова Айгерим  Жусуповна</t>
  </si>
  <si>
    <t>учитель  биологии</t>
  </si>
  <si>
    <t>Высшее-
без категор.</t>
  </si>
  <si>
    <t>Каримжанов Мурат
Аманжолович</t>
  </si>
  <si>
    <t>Омиртай  Нургуль</t>
  </si>
  <si>
    <t>Высшее -зерттеуші</t>
  </si>
  <si>
    <t>Кабенова Ляззат Дуйсенбаевна</t>
  </si>
  <si>
    <t>В4/1</t>
  </si>
  <si>
    <t>Высшее-Шебер</t>
  </si>
  <si>
    <t>Высшее-
модератор</t>
  </si>
  <si>
    <t>Высшее-исследователь</t>
  </si>
  <si>
    <t>Мукушева Арайлым  Серикжанқызы</t>
  </si>
  <si>
    <t>учитель казахского языка и литераттуры</t>
  </si>
  <si>
    <t>Бришева Маржан Амангельдиновна</t>
  </si>
  <si>
    <t>уч.каз.языка и лит-ры</t>
  </si>
  <si>
    <t>Доскарина Алмагуль Зейнуллиновна</t>
  </si>
  <si>
    <t>Высшее-эксперт</t>
  </si>
  <si>
    <t>Калиева Сауле Ануаровна</t>
  </si>
  <si>
    <t>Далелхан Акгул</t>
  </si>
  <si>
    <t>Бельгибаева Данагуль Оразбаевна</t>
  </si>
  <si>
    <t>учитель анг.языка</t>
  </si>
  <si>
    <t>В4/3</t>
  </si>
  <si>
    <t>Ср.спец.-
модератор</t>
  </si>
  <si>
    <t>Кушимбаева Гаусар Ванцетовна</t>
  </si>
  <si>
    <t>Нурумова Жанар Космановна</t>
  </si>
  <si>
    <t>Досмагамбетова Шынар Шалгинбаевна</t>
  </si>
  <si>
    <t>Кульмаганова Казиза Жатаевна</t>
  </si>
  <si>
    <t xml:space="preserve">учитель информатики </t>
  </si>
  <si>
    <t>Сарсембаева Баян Вахитовна</t>
  </si>
  <si>
    <t>учитель биологии</t>
  </si>
  <si>
    <t>Дуйсенбай  Еркегуль</t>
  </si>
  <si>
    <t>учитель черчения и рисования</t>
  </si>
  <si>
    <t>Бегзан Алмасбек</t>
  </si>
  <si>
    <t>Нуртаева Тишкуль Жауынтаевна</t>
  </si>
  <si>
    <t>учитель музыки</t>
  </si>
  <si>
    <t>Шегирова Жадыра Батырбековна</t>
  </si>
  <si>
    <t>Высшее- зерттеуші</t>
  </si>
  <si>
    <t>Муратхан Нурбол</t>
  </si>
  <si>
    <t>учитель физ-ры</t>
  </si>
  <si>
    <t>Шокаев Ерлан Кайратович</t>
  </si>
  <si>
    <t>Аубакиров Ардак Тленбаевич</t>
  </si>
  <si>
    <t>Мукашев Ерден Ботабаевич</t>
  </si>
  <si>
    <t>Мукушева Райхан Наурызбаевна</t>
  </si>
  <si>
    <t>учитель нач.классов</t>
  </si>
  <si>
    <t>Сатпаева Баян Дауленовна</t>
  </si>
  <si>
    <t>учитель нач.кл.</t>
  </si>
  <si>
    <t>Мукушева Айгуль Рахимжановна</t>
  </si>
  <si>
    <t xml:space="preserve">учитель нач.классов </t>
  </si>
  <si>
    <t>Каскарова Гульден Турлыбековна</t>
  </si>
  <si>
    <t>Кадырова Мадина Амандыковна</t>
  </si>
  <si>
    <t>Увалиева Магиша Кабыкеновна</t>
  </si>
  <si>
    <t>Канафина Гульнар Шоматовна</t>
  </si>
  <si>
    <t>Исмуканова Райхангуль Багдатовна</t>
  </si>
  <si>
    <t>Касенова Асемгуль Темирбековна</t>
  </si>
  <si>
    <t>Высшее-без кат.</t>
  </si>
  <si>
    <t>Кулкатова Асия Каржауовна</t>
  </si>
  <si>
    <t>Жапарова Жанна Ардаковна</t>
  </si>
  <si>
    <t>Сулейменова Динара Мейрамовна</t>
  </si>
  <si>
    <t>Ибраева Асылтас Калиаскаровна</t>
  </si>
  <si>
    <t>Сейткасимова Саягуль Балкашевна</t>
  </si>
  <si>
    <t>Адильбекова Гульмира Жаксыбаевна</t>
  </si>
  <si>
    <t>Сагинова Гульзада Толеновна</t>
  </si>
  <si>
    <t>Шаймерденова Сымбат Еслямовна</t>
  </si>
  <si>
    <t>Капарова Айнагуль Нуртаевна</t>
  </si>
  <si>
    <t>Ташикова Тоты Нурсултановна</t>
  </si>
  <si>
    <t>Халхабай Тэмдэг</t>
  </si>
  <si>
    <t>Жанбосынова Гульмира Айтмагамбетовна</t>
  </si>
  <si>
    <t>Узокбоева Нагима Муртозоевна</t>
  </si>
  <si>
    <t xml:space="preserve">Баяганова Турсын Исимовна </t>
  </si>
  <si>
    <t>Ср.спец.-зерттеуші</t>
  </si>
  <si>
    <t>обновл.</t>
  </si>
  <si>
    <t>Пед маст</t>
  </si>
  <si>
    <t>кл рук ОБ</t>
  </si>
  <si>
    <t>провтетр ОБ</t>
  </si>
  <si>
    <t>Англ</t>
  </si>
  <si>
    <t>магистры</t>
  </si>
  <si>
    <t>ИТОГО:</t>
  </si>
  <si>
    <t>наставнич ОБ</t>
  </si>
  <si>
    <t>Кабенова Л.Д.</t>
  </si>
  <si>
    <t>Руководитель  ГУ Отдела образования г. Кокшетау Управления образования Акмолинской  области</t>
  </si>
  <si>
    <t>КГУ "Школа-лицей №18 города Кокшетау имени Сакена Жунусова отдела образования по городу Кокшетау управления образования Акмолинской области"</t>
  </si>
  <si>
    <t>_______________</t>
  </si>
  <si>
    <t>Директор КГУ "Школа-лицей №18 города Кокшетау имени Сакена Жунусова отдела образования по городу Кокшетау управления образования Акмолинской области"</t>
  </si>
  <si>
    <t>_________________________ Сарсембаева Б.В.</t>
  </si>
  <si>
    <t>Далдиева Перизат</t>
  </si>
  <si>
    <t>учитель  математики</t>
  </si>
  <si>
    <t>Высшее-без кат</t>
  </si>
  <si>
    <t>Каппасова Меруерт Муратовна</t>
  </si>
  <si>
    <t>Высшее-
первая.</t>
  </si>
  <si>
    <t>Высшее-б/кат</t>
  </si>
  <si>
    <t>Тасболат Гульжанат</t>
  </si>
  <si>
    <t>Высшее- без/кат</t>
  </si>
  <si>
    <t>Куликов Дамир Табаракович</t>
  </si>
  <si>
    <t>Абуталипова Г.Ш.</t>
  </si>
  <si>
    <t>Высшее-исслед.</t>
  </si>
  <si>
    <t>Нугертаева А.Б.</t>
  </si>
  <si>
    <t xml:space="preserve">учитель географии
</t>
  </si>
  <si>
    <t xml:space="preserve">учитель каз. языка </t>
  </si>
  <si>
    <t xml:space="preserve">Англ.яз 1 бдо </t>
  </si>
  <si>
    <t>учитель мжттс</t>
  </si>
  <si>
    <t>высшее</t>
  </si>
  <si>
    <t>Тенсел  Мөлдір Батыркызы</t>
  </si>
  <si>
    <t>Ахтанова Зина Есболатовна</t>
  </si>
  <si>
    <t>Магубаева Аймира Ермековна</t>
  </si>
  <si>
    <t>Тасмукамбетов Серик Жамбылович</t>
  </si>
  <si>
    <t>Высшее-первая кат.</t>
  </si>
  <si>
    <t>уч англ. языка</t>
  </si>
  <si>
    <t>Умралина Мара Болатовна</t>
  </si>
  <si>
    <t>Наурызбаева Райгуль Даулетбековна</t>
  </si>
  <si>
    <t>Турсунова Асем Каирбековна</t>
  </si>
  <si>
    <t>Каркенова Арайлым Серикболовна</t>
  </si>
  <si>
    <t>Султанбек Әділет Талантұлы</t>
  </si>
  <si>
    <t>руководитель кружка по шахматам</t>
  </si>
  <si>
    <t xml:space="preserve">ср.спец-без кат. </t>
  </si>
  <si>
    <t>Нугманова Салтанат Бекеновна</t>
  </si>
  <si>
    <t>учитель глоб компет-я</t>
  </si>
  <si>
    <t>Жунусова Асель Алтаевна</t>
  </si>
  <si>
    <t>В2-2</t>
  </si>
  <si>
    <t>16</t>
  </si>
  <si>
    <t>Жусупова Роза Корданбаевна</t>
  </si>
  <si>
    <t>Учитель соц-быт.ориентации</t>
  </si>
  <si>
    <t>Высшее-исслед</t>
  </si>
  <si>
    <t>высшее-без кат</t>
  </si>
  <si>
    <t xml:space="preserve">Общее число препод. работы в неделю по тарификации в т.ч.                                                                                                                                                                                                                  </t>
  </si>
  <si>
    <t xml:space="preserve">Показатели на начало учебного года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</si>
  <si>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русский  язык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</si>
  <si>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ИВТ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</si>
  <si>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иностранный  язык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</si>
  <si>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прикл.курсы по выбору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</si>
  <si>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обучение  на  дому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</si>
  <si>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глобальные компетенция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</si>
  <si>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11л.0м.</t>
  </si>
  <si>
    <t>12л.0м.</t>
  </si>
  <si>
    <t>10л.10м.</t>
  </si>
  <si>
    <t>14л.0м.</t>
  </si>
  <si>
    <t>РБ100% РОСТ</t>
  </si>
  <si>
    <t>100% от педмастерства от статуса педагога</t>
  </si>
  <si>
    <t>повыш 100%</t>
  </si>
  <si>
    <t>8л.2м.</t>
  </si>
  <si>
    <t>26л.4м.</t>
  </si>
  <si>
    <t>12л.3м.</t>
  </si>
  <si>
    <t>11л.7м.</t>
  </si>
  <si>
    <t>25л.11м.</t>
  </si>
  <si>
    <t>14л.10м.</t>
  </si>
  <si>
    <t>Исмаилова Жанаргуль Сыздыковна</t>
  </si>
  <si>
    <t>28л.0м.</t>
  </si>
  <si>
    <t>21л.10м.</t>
  </si>
  <si>
    <t xml:space="preserve">Число кл-комлектов на 1 января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</si>
  <si>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Число учащихся на 1 января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</si>
  <si>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Нуртазина Әйгерім Мұхитқызы</t>
  </si>
  <si>
    <t>высшее-зерттеуші</t>
  </si>
  <si>
    <t>высшее-эксперт</t>
  </si>
  <si>
    <t>Кушумбаев Абзал Козыевич</t>
  </si>
  <si>
    <t>Оңгарбай Шолпан</t>
  </si>
  <si>
    <t>Шаймерденова Рашаш Касымовна</t>
  </si>
  <si>
    <t>учитель рус.яз и лит</t>
  </si>
  <si>
    <t>на  "01"  сентября 2023 года</t>
  </si>
  <si>
    <t>Абаева Айнагуль Ануарбековна</t>
  </si>
  <si>
    <t>Шокаева Салтанат Галымжановна</t>
  </si>
  <si>
    <t>Сайлаубекова Бану Сабыржановна</t>
  </si>
  <si>
    <t>Вакансия</t>
  </si>
  <si>
    <t>цифровая грамотность</t>
  </si>
  <si>
    <t>21л9м.</t>
  </si>
  <si>
    <t>12л.11м.</t>
  </si>
  <si>
    <t>34л.8м.</t>
  </si>
  <si>
    <t>29л.11м.</t>
  </si>
  <si>
    <t>27л.0м.</t>
  </si>
  <si>
    <t>24л.10м.</t>
  </si>
  <si>
    <t>33л.10м.</t>
  </si>
  <si>
    <t>27л.10м.</t>
  </si>
  <si>
    <t>26л.7м.</t>
  </si>
  <si>
    <t>40л.10м.</t>
  </si>
  <si>
    <t>10л.0м.</t>
  </si>
  <si>
    <t>Высшее-вторая кат</t>
  </si>
  <si>
    <t>учитель технология</t>
  </si>
  <si>
    <t>Высшее - без кат</t>
  </si>
  <si>
    <t>13л.2м.</t>
  </si>
  <si>
    <t>19л.9м.</t>
  </si>
  <si>
    <t>34л.10м.</t>
  </si>
  <si>
    <t>36л.0м.</t>
  </si>
  <si>
    <t>Борамбай Мадияр Ғаниұлы</t>
  </si>
  <si>
    <t>учитель история</t>
  </si>
  <si>
    <t>0л.0м.</t>
  </si>
  <si>
    <t xml:space="preserve">учитель физики </t>
  </si>
  <si>
    <t>Высшее- эксперт</t>
  </si>
  <si>
    <t>13л.10м.</t>
  </si>
  <si>
    <t>18л.11м.</t>
  </si>
  <si>
    <t>42л.11м.</t>
  </si>
  <si>
    <t>8л.7м.</t>
  </si>
  <si>
    <t>21л.6м.</t>
  </si>
  <si>
    <t>5л.6м.</t>
  </si>
  <si>
    <t>Есқан 
Жансая
Мұратқызы</t>
  </si>
  <si>
    <t>учитель англ.яз</t>
  </si>
  <si>
    <t>30л.0м.</t>
  </si>
  <si>
    <t>34л.9м.</t>
  </si>
  <si>
    <t>39л.11м.</t>
  </si>
  <si>
    <t>3л.0м.</t>
  </si>
  <si>
    <t>Ивагат Гульсавлет</t>
  </si>
  <si>
    <t>учитель каз.яз и лит-ры</t>
  </si>
  <si>
    <t>15л.6м.</t>
  </si>
  <si>
    <t>высшее-
первая кат.</t>
  </si>
  <si>
    <t>20л.1м.</t>
  </si>
  <si>
    <t>32л.0м.</t>
  </si>
  <si>
    <t>24л.11м.</t>
  </si>
  <si>
    <t>38л.0м.</t>
  </si>
  <si>
    <t>12л.8м.</t>
  </si>
  <si>
    <t>8л.9м.</t>
  </si>
  <si>
    <t>Кульбаева Жанара Жумабаевна</t>
  </si>
  <si>
    <t>13л.0м.</t>
  </si>
  <si>
    <t>8л.0м.</t>
  </si>
  <si>
    <t>24л.1м.</t>
  </si>
  <si>
    <t>11л.6м.</t>
  </si>
  <si>
    <t>31л.1м.</t>
  </si>
  <si>
    <t>26л.0м.</t>
  </si>
  <si>
    <t>9л.0м.</t>
  </si>
  <si>
    <t>14л.8м.</t>
  </si>
  <si>
    <t>24л.6м.</t>
  </si>
  <si>
    <t>35л.0м.</t>
  </si>
  <si>
    <t>Кушумбаева Айым Қанатқызы</t>
  </si>
  <si>
    <t>2л.0м.</t>
  </si>
  <si>
    <t>23л.11м.</t>
  </si>
  <si>
    <t>4л.9м.</t>
  </si>
  <si>
    <t>9л.6м.</t>
  </si>
  <si>
    <t>13л.9м.</t>
  </si>
  <si>
    <t>28л.10м.</t>
  </si>
  <si>
    <t>14л.9м.</t>
  </si>
  <si>
    <t>15л.0м.</t>
  </si>
  <si>
    <t>21л.0м.</t>
  </si>
  <si>
    <t>35л.1м.</t>
  </si>
  <si>
    <t>31л.10м.</t>
  </si>
  <si>
    <t>38л.2м.</t>
  </si>
  <si>
    <t>38л.11м.</t>
  </si>
  <si>
    <t>16л.7м.</t>
  </si>
  <si>
    <t>41л.0м.</t>
  </si>
  <si>
    <t>40л.6м.</t>
  </si>
  <si>
    <t>Садыкова  Анель  Фазылханқызы</t>
  </si>
  <si>
    <t>31л.0м.</t>
  </si>
  <si>
    <t>8л.10м.</t>
  </si>
  <si>
    <t>1л.9м.</t>
  </si>
  <si>
    <t>28л.8м.</t>
  </si>
  <si>
    <t>8л.11м.</t>
  </si>
  <si>
    <t>19л.0м.</t>
  </si>
  <si>
    <t>17л.0м.</t>
  </si>
  <si>
    <t>11л.10м.</t>
  </si>
  <si>
    <t>35л.2м.</t>
  </si>
  <si>
    <t>42л.10м.</t>
  </si>
  <si>
    <t>Шокимова Гульмира Кулинбековна</t>
  </si>
  <si>
    <t>17л.11м.</t>
  </si>
  <si>
    <t>28л.5м.</t>
  </si>
  <si>
    <t>22л.6м.</t>
  </si>
  <si>
    <t>Шортаева  Диана  Амангельди-новна</t>
  </si>
  <si>
    <t>учитель-англ.яз</t>
  </si>
  <si>
    <t>39л.10м.</t>
  </si>
  <si>
    <t>Зикен Аружан Жанибеккызы</t>
  </si>
  <si>
    <t>Ср.спец.-
эксперт</t>
  </si>
  <si>
    <t>Высшее-
эксперт</t>
  </si>
  <si>
    <t xml:space="preserve">учитель рус.яз </t>
  </si>
  <si>
    <t>20л.11м.</t>
  </si>
  <si>
    <t>1л.0м.</t>
  </si>
  <si>
    <t>7л.11м.</t>
  </si>
  <si>
    <t xml:space="preserve">высшее-без кат. </t>
  </si>
  <si>
    <t>Билалова Нургуль</t>
  </si>
  <si>
    <t>учитель рус языка</t>
  </si>
  <si>
    <t>учитель труда(мальч)</t>
  </si>
  <si>
    <t>учитель каз.яз</t>
  </si>
  <si>
    <t>1л.1м.</t>
  </si>
  <si>
    <t xml:space="preserve">высшее-
без кат. </t>
  </si>
  <si>
    <t>Бокейхан Лаура</t>
  </si>
  <si>
    <t>учитель внекл.работы</t>
  </si>
  <si>
    <t xml:space="preserve">Число классов на 1 сентчбря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</si>
  <si>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Штат в кол-ве 135,56 шт.единиц</t>
  </si>
  <si>
    <t>7л.9м.</t>
  </si>
  <si>
    <t xml:space="preserve">Учитель -дефектологии </t>
  </si>
  <si>
    <t>Высшее-
без кат</t>
  </si>
  <si>
    <t>4,10</t>
  </si>
  <si>
    <t>0л0м</t>
  </si>
  <si>
    <t>0л,0м</t>
  </si>
  <si>
    <t xml:space="preserve">      Вакансия</t>
  </si>
  <si>
    <t xml:space="preserve">     Вакансия</t>
  </si>
  <si>
    <t>42 817 320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</si>
</sst>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5" x14ac:knownFonts="1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sz val="10"/>
      <color indexed="8"/>
      <name val="Arial Cyr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  <font>
      <b/>
      <sz val="16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7">
    <xf numFmtId="0" fontId="0" fillId="0" borderId="0" xfId="0"/>
    <xf numFmtId="0" fontId="0" fillId="0" borderId="0" xfId="0" applyProtection="1">
      <protection locked="0"/>
    </xf>
    <xf numFmtId="0" fontId="1" fillId="0" borderId="2" xfId="0" applyFont="1" applyBorder="1" applyProtection="1">
      <protection locked="0"/>
    </xf>
    <xf numFmtId="0" fontId="2" fillId="0" borderId="0" xfId="0" applyFont="1" applyProtection="1">
      <protection locked="0"/>
    </xf>
    <xf numFmtId="1" fontId="1" fillId="0" borderId="2" xfId="0" applyNumberFormat="1" applyFont="1" applyBorder="1" applyProtection="1">
      <protection locked="0"/>
    </xf>
    <xf numFmtId="1" fontId="1" fillId="0" borderId="4" xfId="0" applyNumberFormat="1" applyFont="1" applyBorder="1" applyAlignment="1" applyProtection="1">
      <alignment horizontal="center"/>
      <protection locked="0"/>
    </xf>
    <xf numFmtId="164" fontId="1" fillId="0" borderId="5" xfId="0" applyNumberFormat="1" applyFont="1" applyBorder="1" applyProtection="1">
      <protection locked="0"/>
    </xf>
    <xf numFmtId="1" fontId="1" fillId="0" borderId="44" xfId="0" applyNumberFormat="1" applyFont="1" applyBorder="1" applyAlignment="1" applyProtection="1">
      <alignment horizontal="center"/>
      <protection locked="0"/>
    </xf>
    <xf numFmtId="49" fontId="6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3" fillId="2" borderId="3" xfId="0" applyFont="1" applyFill="1" applyBorder="1" applyAlignment="1">
      <alignment wrapText="1"/>
    </xf>
    <xf numFmtId="0" fontId="10" fillId="2" borderId="0" xfId="0" applyFont="1" applyFill="1" applyProtection="1">
      <protection locked="0"/>
    </xf>
    <xf numFmtId="0" fontId="18" fillId="2" borderId="0" xfId="0" applyFont="1" applyFill="1" applyProtection="1">
      <protection locked="0"/>
    </xf>
    <xf numFmtId="0" fontId="18" fillId="2" borderId="0" xfId="0" applyFont="1" applyFill="1" applyAlignment="1" applyProtection="1">
      <alignment vertical="center"/>
      <protection locked="0"/>
    </xf>
    <xf numFmtId="49" fontId="18" fillId="2" borderId="0" xfId="0" applyNumberFormat="1" applyFont="1" applyFill="1" applyProtection="1">
      <protection locked="0"/>
    </xf>
    <xf numFmtId="0" fontId="20" fillId="2" borderId="0" xfId="0" applyFont="1" applyFill="1" applyProtection="1"/>
    <xf numFmtId="0" fontId="18" fillId="2" borderId="0" xfId="0" applyFont="1" applyFill="1" applyAlignment="1" applyProtection="1">
      <alignment wrapText="1"/>
      <protection locked="0"/>
    </xf>
    <xf numFmtId="0" fontId="18" fillId="2" borderId="0" xfId="0" applyFont="1" applyFill="1" applyAlignment="1" applyProtection="1">
      <alignment horizontal="center"/>
      <protection locked="0"/>
    </xf>
    <xf numFmtId="1" fontId="11" fillId="0" borderId="0" xfId="0" applyNumberFormat="1" applyFont="1" applyFill="1" applyProtection="1">
      <protection locked="0"/>
    </xf>
    <xf numFmtId="0" fontId="11" fillId="0" borderId="0" xfId="0" applyFont="1" applyFill="1" applyBorder="1" applyAlignment="1" applyProtection="1">
      <alignment horizontal="left"/>
      <protection locked="0"/>
    </xf>
    <xf numFmtId="1" fontId="20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Protection="1">
      <protection locked="0"/>
    </xf>
    <xf numFmtId="0" fontId="10" fillId="0" borderId="0" xfId="0" applyFont="1" applyFill="1" applyAlignment="1" applyProtection="1">
      <alignment horizontal="left"/>
      <protection locked="0"/>
    </xf>
    <xf numFmtId="0" fontId="12" fillId="0" borderId="0" xfId="0" applyFont="1" applyFill="1" applyProtection="1">
      <protection locked="0"/>
    </xf>
    <xf numFmtId="0" fontId="10" fillId="0" borderId="0" xfId="0" applyFont="1" applyFill="1" applyProtection="1">
      <protection locked="0"/>
    </xf>
    <xf numFmtId="0" fontId="11" fillId="0" borderId="0" xfId="0" applyFont="1" applyFill="1" applyProtection="1"/>
    <xf numFmtId="0" fontId="10" fillId="0" borderId="1" xfId="0" applyFont="1" applyFill="1" applyBorder="1" applyAlignment="1">
      <alignment wrapText="1"/>
    </xf>
    <xf numFmtId="1" fontId="10" fillId="0" borderId="0" xfId="0" applyNumberFormat="1" applyFont="1" applyFill="1" applyProtection="1">
      <protection locked="0"/>
    </xf>
    <xf numFmtId="1" fontId="15" fillId="0" borderId="6" xfId="0" applyNumberFormat="1" applyFont="1" applyFill="1" applyBorder="1" applyProtection="1">
      <protection locked="0"/>
    </xf>
    <xf numFmtId="1" fontId="15" fillId="0" borderId="26" xfId="0" applyNumberFormat="1" applyFont="1" applyFill="1" applyBorder="1" applyProtection="1">
      <protection locked="0"/>
    </xf>
    <xf numFmtId="49" fontId="15" fillId="0" borderId="7" xfId="0" applyNumberFormat="1" applyFont="1" applyFill="1" applyBorder="1" applyAlignment="1" applyProtection="1">
      <alignment horizontal="center"/>
      <protection locked="0"/>
    </xf>
    <xf numFmtId="1" fontId="15" fillId="0" borderId="7" xfId="0" applyNumberFormat="1" applyFont="1" applyFill="1" applyBorder="1" applyAlignment="1" applyProtection="1">
      <alignment horizontal="center"/>
      <protection locked="0"/>
    </xf>
    <xf numFmtId="0" fontId="15" fillId="0" borderId="8" xfId="0" applyFont="1" applyFill="1" applyBorder="1" applyAlignment="1" applyProtection="1">
      <alignment horizontal="center"/>
      <protection locked="0"/>
    </xf>
    <xf numFmtId="0" fontId="10" fillId="0" borderId="0" xfId="0" applyFont="1" applyFill="1"/>
    <xf numFmtId="1" fontId="11" fillId="0" borderId="9" xfId="0" applyNumberFormat="1" applyFont="1" applyFill="1" applyBorder="1" applyAlignment="1" applyProtection="1">
      <alignment horizontal="center"/>
      <protection locked="0"/>
    </xf>
    <xf numFmtId="1" fontId="11" fillId="0" borderId="23" xfId="0" applyNumberFormat="1" applyFont="1" applyFill="1" applyBorder="1" applyAlignment="1" applyProtection="1">
      <alignment horizontal="center"/>
      <protection locked="0"/>
    </xf>
    <xf numFmtId="0" fontId="11" fillId="0" borderId="10" xfId="0" applyFont="1" applyFill="1" applyBorder="1" applyAlignment="1" applyProtection="1">
      <alignment horizontal="center"/>
      <protection locked="0"/>
    </xf>
    <xf numFmtId="1" fontId="11" fillId="0" borderId="10" xfId="0" applyNumberFormat="1" applyFont="1" applyFill="1" applyBorder="1" applyAlignment="1" applyProtection="1">
      <alignment horizontal="center"/>
      <protection locked="0"/>
    </xf>
    <xf numFmtId="1" fontId="15" fillId="0" borderId="11" xfId="0" applyNumberFormat="1" applyFont="1" applyFill="1" applyBorder="1" applyAlignment="1" applyProtection="1">
      <alignment horizontal="center"/>
      <protection locked="0"/>
    </xf>
    <xf numFmtId="1" fontId="11" fillId="0" borderId="4" xfId="0" applyNumberFormat="1" applyFont="1" applyFill="1" applyBorder="1" applyAlignment="1" applyProtection="1">
      <alignment horizontal="center"/>
      <protection locked="0"/>
    </xf>
    <xf numFmtId="1" fontId="11" fillId="0" borderId="44" xfId="0" applyNumberFormat="1" applyFont="1" applyFill="1" applyBorder="1" applyAlignment="1" applyProtection="1">
      <alignment horizontal="center"/>
      <protection locked="0"/>
    </xf>
    <xf numFmtId="0" fontId="11" fillId="0" borderId="12" xfId="0" applyFont="1" applyFill="1" applyBorder="1" applyAlignment="1" applyProtection="1">
      <alignment horizontal="center"/>
      <protection locked="0"/>
    </xf>
    <xf numFmtId="1" fontId="11" fillId="0" borderId="12" xfId="0" applyNumberFormat="1" applyFont="1" applyFill="1" applyBorder="1" applyAlignment="1" applyProtection="1">
      <alignment horizontal="center"/>
      <protection locked="0"/>
    </xf>
    <xf numFmtId="1" fontId="11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39" xfId="0" applyFont="1" applyFill="1" applyBorder="1" applyProtection="1">
      <protection locked="0"/>
    </xf>
    <xf numFmtId="0" fontId="18" fillId="0" borderId="39" xfId="0" applyFont="1" applyFill="1" applyBorder="1" applyProtection="1">
      <protection locked="0"/>
    </xf>
    <xf numFmtId="1" fontId="18" fillId="0" borderId="39" xfId="0" applyNumberFormat="1" applyFont="1" applyFill="1" applyBorder="1" applyProtection="1">
      <protection locked="0"/>
    </xf>
    <xf numFmtId="1" fontId="11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1" fontId="18" fillId="0" borderId="0" xfId="0" applyNumberFormat="1" applyFont="1" applyFill="1" applyProtection="1">
      <protection locked="0"/>
    </xf>
    <xf numFmtId="0" fontId="9" fillId="0" borderId="0" xfId="0" applyFont="1" applyFill="1" applyAlignment="1">
      <alignment vertical="top"/>
    </xf>
    <xf numFmtId="0" fontId="21" fillId="0" borderId="0" xfId="0" applyFont="1" applyFill="1" applyAlignment="1">
      <alignment vertical="top"/>
    </xf>
    <xf numFmtId="0" fontId="21" fillId="0" borderId="52" xfId="0" applyFont="1" applyFill="1" applyBorder="1" applyAlignment="1">
      <alignment vertical="top"/>
    </xf>
    <xf numFmtId="1" fontId="11" fillId="0" borderId="17" xfId="0" applyNumberFormat="1" applyFont="1" applyFill="1" applyBorder="1" applyProtection="1">
      <protection locked="0"/>
    </xf>
    <xf numFmtId="1" fontId="11" fillId="0" borderId="0" xfId="0" applyNumberFormat="1" applyFont="1" applyFill="1" applyBorder="1" applyProtection="1">
      <protection locked="0"/>
    </xf>
    <xf numFmtId="164" fontId="11" fillId="0" borderId="10" xfId="0" applyNumberFormat="1" applyFont="1" applyFill="1" applyBorder="1" applyAlignment="1" applyProtection="1">
      <alignment horizontal="center"/>
      <protection locked="0"/>
    </xf>
    <xf numFmtId="164" fontId="15" fillId="0" borderId="5" xfId="0" applyNumberFormat="1" applyFont="1" applyFill="1" applyBorder="1" applyAlignment="1" applyProtection="1">
      <alignment horizontal="center"/>
    </xf>
    <xf numFmtId="0" fontId="15" fillId="0" borderId="0" xfId="0" applyFont="1" applyFill="1" applyProtection="1">
      <protection locked="0"/>
    </xf>
    <xf numFmtId="1" fontId="15" fillId="0" borderId="0" xfId="0" applyNumberFormat="1" applyFont="1" applyFill="1" applyAlignment="1" applyProtection="1">
      <alignment horizontal="center" vertical="center"/>
      <protection locked="0"/>
    </xf>
    <xf numFmtId="1" fontId="15" fillId="0" borderId="0" xfId="0" applyNumberFormat="1" applyFont="1" applyFill="1" applyProtection="1">
      <protection locked="0"/>
    </xf>
    <xf numFmtId="0" fontId="11" fillId="0" borderId="2" xfId="0" applyFont="1" applyFill="1" applyBorder="1" applyAlignment="1" applyProtection="1">
      <alignment horizontal="center"/>
      <protection locked="0"/>
    </xf>
    <xf numFmtId="1" fontId="11" fillId="0" borderId="2" xfId="0" applyNumberFormat="1" applyFont="1" applyFill="1" applyBorder="1" applyAlignment="1" applyProtection="1">
      <alignment horizontal="center"/>
      <protection locked="0"/>
    </xf>
    <xf numFmtId="164" fontId="15" fillId="0" borderId="5" xfId="0" applyNumberFormat="1" applyFont="1" applyFill="1" applyBorder="1" applyAlignment="1" applyProtection="1">
      <alignment horizontal="center"/>
      <protection locked="0"/>
    </xf>
    <xf numFmtId="0" fontId="13" fillId="0" borderId="0" xfId="0" applyFont="1" applyFill="1" applyProtection="1">
      <protection locked="0"/>
    </xf>
    <xf numFmtId="164" fontId="11" fillId="0" borderId="2" xfId="0" applyNumberFormat="1" applyFont="1" applyFill="1" applyBorder="1" applyAlignment="1" applyProtection="1">
      <alignment horizontal="center"/>
      <protection locked="0"/>
    </xf>
    <xf numFmtId="1" fontId="13" fillId="0" borderId="0" xfId="0" applyNumberFormat="1" applyFont="1" applyFill="1" applyAlignment="1" applyProtection="1">
      <alignment horizontal="center"/>
      <protection locked="0"/>
    </xf>
    <xf numFmtId="1" fontId="11" fillId="0" borderId="4" xfId="0" applyNumberFormat="1" applyFont="1" applyFill="1" applyBorder="1" applyProtection="1">
      <protection locked="0"/>
    </xf>
    <xf numFmtId="1" fontId="11" fillId="0" borderId="44" xfId="0" applyNumberFormat="1" applyFont="1" applyFill="1" applyBorder="1" applyProtection="1">
      <protection locked="0"/>
    </xf>
    <xf numFmtId="0" fontId="15" fillId="0" borderId="2" xfId="0" applyFont="1" applyFill="1" applyBorder="1" applyAlignment="1" applyProtection="1">
      <alignment horizontal="center"/>
      <protection locked="0"/>
    </xf>
    <xf numFmtId="1" fontId="15" fillId="0" borderId="2" xfId="0" applyNumberFormat="1" applyFont="1" applyFill="1" applyBorder="1" applyAlignment="1" applyProtection="1">
      <alignment horizontal="center"/>
      <protection locked="0"/>
    </xf>
    <xf numFmtId="1" fontId="11" fillId="0" borderId="0" xfId="0" applyNumberFormat="1" applyFont="1" applyFill="1" applyAlignment="1" applyProtection="1">
      <protection locked="0"/>
    </xf>
    <xf numFmtId="0" fontId="11" fillId="0" borderId="2" xfId="0" applyFont="1" applyFill="1" applyBorder="1" applyProtection="1">
      <protection locked="0"/>
    </xf>
    <xf numFmtId="1" fontId="11" fillId="0" borderId="2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12" fillId="0" borderId="0" xfId="0" applyFont="1" applyFill="1" applyBorder="1" applyProtection="1">
      <protection locked="0"/>
    </xf>
    <xf numFmtId="0" fontId="10" fillId="0" borderId="0" xfId="0" applyFont="1" applyFill="1" applyBorder="1" applyProtection="1">
      <protection locked="0"/>
    </xf>
    <xf numFmtId="1" fontId="15" fillId="0" borderId="0" xfId="0" applyNumberFormat="1" applyFont="1" applyFill="1" applyAlignment="1" applyProtection="1">
      <alignment horizontal="center"/>
      <protection locked="0"/>
    </xf>
    <xf numFmtId="0" fontId="20" fillId="0" borderId="0" xfId="0" applyFont="1" applyFill="1" applyProtection="1">
      <protection locked="0"/>
    </xf>
    <xf numFmtId="1" fontId="20" fillId="0" borderId="0" xfId="0" applyNumberFormat="1" applyFont="1" applyFill="1" applyAlignment="1" applyProtection="1">
      <alignment horizontal="center"/>
      <protection locked="0"/>
    </xf>
    <xf numFmtId="0" fontId="20" fillId="0" borderId="0" xfId="0" applyFont="1" applyFill="1" applyAlignment="1" applyProtection="1">
      <alignment horizontal="left"/>
      <protection locked="0"/>
    </xf>
    <xf numFmtId="0" fontId="18" fillId="0" borderId="0" xfId="0" applyFont="1" applyFill="1" applyAlignment="1" applyProtection="1">
      <alignment horizontal="left"/>
      <protection locked="0"/>
    </xf>
    <xf numFmtId="1" fontId="20" fillId="0" borderId="0" xfId="0" applyNumberFormat="1" applyFont="1" applyFill="1" applyProtection="1">
      <protection locked="0"/>
    </xf>
    <xf numFmtId="0" fontId="11" fillId="0" borderId="4" xfId="0" applyFont="1" applyFill="1" applyBorder="1" applyAlignment="1" applyProtection="1">
      <alignment horizontal="center"/>
      <protection locked="0"/>
    </xf>
    <xf numFmtId="0" fontId="11" fillId="0" borderId="44" xfId="0" applyFont="1" applyFill="1" applyBorder="1" applyAlignment="1" applyProtection="1">
      <alignment horizontal="center"/>
      <protection locked="0"/>
    </xf>
    <xf numFmtId="164" fontId="11" fillId="0" borderId="11" xfId="0" applyNumberFormat="1" applyFont="1" applyFill="1" applyBorder="1" applyAlignment="1" applyProtection="1">
      <alignment horizontal="right"/>
      <protection locked="0"/>
    </xf>
    <xf numFmtId="1" fontId="11" fillId="0" borderId="18" xfId="0" applyNumberFormat="1" applyFont="1" applyFill="1" applyBorder="1" applyAlignment="1" applyProtection="1">
      <alignment horizontal="center"/>
      <protection locked="0"/>
    </xf>
    <xf numFmtId="1" fontId="11" fillId="0" borderId="22" xfId="0" applyNumberFormat="1" applyFont="1" applyFill="1" applyBorder="1" applyAlignment="1" applyProtection="1">
      <alignment horizontal="center"/>
      <protection locked="0"/>
    </xf>
    <xf numFmtId="0" fontId="11" fillId="0" borderId="12" xfId="0" applyFont="1" applyFill="1" applyBorder="1" applyProtection="1">
      <protection locked="0"/>
    </xf>
    <xf numFmtId="1" fontId="11" fillId="0" borderId="12" xfId="0" applyNumberFormat="1" applyFont="1" applyFill="1" applyBorder="1" applyProtection="1">
      <protection locked="0"/>
    </xf>
    <xf numFmtId="1" fontId="11" fillId="0" borderId="0" xfId="0" applyNumberFormat="1" applyFont="1" applyFill="1" applyBorder="1" applyAlignment="1" applyProtection="1">
      <alignment horizontal="center"/>
      <protection locked="0"/>
    </xf>
    <xf numFmtId="0" fontId="11" fillId="0" borderId="25" xfId="0" applyFont="1" applyFill="1" applyBorder="1" applyAlignment="1" applyProtection="1">
      <alignment horizontal="left"/>
      <protection locked="0"/>
    </xf>
    <xf numFmtId="0" fontId="11" fillId="0" borderId="16" xfId="0" applyFont="1" applyFill="1" applyBorder="1" applyProtection="1">
      <protection locked="0"/>
    </xf>
    <xf numFmtId="1" fontId="11" fillId="0" borderId="16" xfId="0" applyNumberFormat="1" applyFont="1" applyFill="1" applyBorder="1" applyProtection="1">
      <protection locked="0"/>
    </xf>
    <xf numFmtId="0" fontId="11" fillId="0" borderId="35" xfId="0" applyFont="1" applyFill="1" applyBorder="1" applyProtection="1">
      <protection locked="0"/>
    </xf>
    <xf numFmtId="0" fontId="11" fillId="0" borderId="13" xfId="0" applyFont="1" applyFill="1" applyBorder="1" applyProtection="1">
      <protection locked="0"/>
    </xf>
    <xf numFmtId="1" fontId="11" fillId="0" borderId="20" xfId="0" applyNumberFormat="1" applyFont="1" applyFill="1" applyBorder="1" applyProtection="1">
      <protection locked="0"/>
    </xf>
    <xf numFmtId="0" fontId="10" fillId="0" borderId="3" xfId="0" applyFont="1" applyFill="1" applyBorder="1" applyAlignment="1">
      <alignment wrapText="1"/>
    </xf>
    <xf numFmtId="0" fontId="17" fillId="0" borderId="0" xfId="0" applyFont="1" applyFill="1" applyProtection="1">
      <protection locked="0"/>
    </xf>
    <xf numFmtId="49" fontId="15" fillId="0" borderId="45" xfId="0" applyNumberFormat="1" applyFont="1" applyFill="1" applyBorder="1" applyAlignment="1" applyProtection="1">
      <alignment horizontal="center" wrapText="1"/>
      <protection locked="0"/>
    </xf>
    <xf numFmtId="49" fontId="14" fillId="0" borderId="43" xfId="0" applyNumberFormat="1" applyFont="1" applyFill="1" applyBorder="1" applyAlignment="1" applyProtection="1">
      <alignment horizontal="center" wrapText="1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18" fillId="0" borderId="3" xfId="0" applyFont="1" applyFill="1" applyBorder="1" applyAlignment="1">
      <alignment wrapText="1"/>
    </xf>
    <xf numFmtId="0" fontId="19" fillId="0" borderId="0" xfId="0" applyFont="1" applyFill="1" applyProtection="1">
      <protection locked="0"/>
    </xf>
    <xf numFmtId="0" fontId="19" fillId="0" borderId="3" xfId="0" applyFont="1" applyFill="1" applyBorder="1" applyAlignment="1">
      <alignment wrapText="1"/>
    </xf>
    <xf numFmtId="49" fontId="19" fillId="0" borderId="0" xfId="0" applyNumberFormat="1" applyFont="1" applyFill="1" applyAlignment="1" applyProtection="1">
      <alignment horizontal="center"/>
      <protection locked="0"/>
    </xf>
    <xf numFmtId="49" fontId="19" fillId="0" borderId="0" xfId="0" applyNumberFormat="1" applyFont="1" applyFill="1" applyProtection="1">
      <protection locked="0"/>
    </xf>
    <xf numFmtId="49" fontId="15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15" fillId="0" borderId="13" xfId="0" applyNumberFormat="1" applyFont="1" applyFill="1" applyBorder="1" applyAlignment="1" applyProtection="1">
      <alignment vertical="center" wrapText="1"/>
      <protection locked="0"/>
    </xf>
    <xf numFmtId="0" fontId="20" fillId="0" borderId="13" xfId="0" applyFont="1" applyFill="1" applyBorder="1" applyProtection="1"/>
    <xf numFmtId="0" fontId="20" fillId="0" borderId="13" xfId="0" applyFont="1" applyFill="1" applyBorder="1" applyAlignment="1" applyProtection="1">
      <alignment horizontal="center"/>
    </xf>
    <xf numFmtId="1" fontId="20" fillId="0" borderId="13" xfId="0" applyNumberFormat="1" applyFont="1" applyFill="1" applyBorder="1" applyAlignment="1" applyProtection="1">
      <alignment horizontal="center"/>
    </xf>
    <xf numFmtId="1" fontId="18" fillId="0" borderId="21" xfId="0" applyNumberFormat="1" applyFont="1" applyFill="1" applyBorder="1" applyAlignment="1" applyProtection="1">
      <alignment horizontal="center" vertical="center"/>
      <protection locked="0"/>
    </xf>
    <xf numFmtId="1" fontId="20" fillId="0" borderId="14" xfId="0" applyNumberFormat="1" applyFont="1" applyFill="1" applyBorder="1" applyAlignment="1" applyProtection="1">
      <alignment horizontal="center"/>
    </xf>
    <xf numFmtId="0" fontId="20" fillId="0" borderId="15" xfId="0" applyFont="1" applyFill="1" applyBorder="1" applyAlignment="1" applyProtection="1">
      <alignment horizontal="center"/>
    </xf>
    <xf numFmtId="0" fontId="20" fillId="0" borderId="0" xfId="0" applyFont="1" applyFill="1" applyProtection="1"/>
    <xf numFmtId="1" fontId="18" fillId="0" borderId="3" xfId="0" applyNumberFormat="1" applyFont="1" applyFill="1" applyBorder="1" applyAlignment="1">
      <alignment wrapText="1"/>
    </xf>
    <xf numFmtId="0" fontId="18" fillId="0" borderId="0" xfId="0" applyFont="1" applyFill="1"/>
    <xf numFmtId="0" fontId="18" fillId="0" borderId="0" xfId="0" applyFont="1" applyFill="1" applyAlignment="1" applyProtection="1">
      <alignment horizontal="center"/>
      <protection locked="0"/>
    </xf>
    <xf numFmtId="1" fontId="18" fillId="0" borderId="0" xfId="0" applyNumberFormat="1" applyFont="1" applyFill="1" applyBorder="1" applyAlignment="1" applyProtection="1">
      <alignment horizontal="center"/>
      <protection locked="0"/>
    </xf>
    <xf numFmtId="1" fontId="18" fillId="0" borderId="0" xfId="0" applyNumberFormat="1" applyFont="1" applyFill="1" applyBorder="1" applyProtection="1"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vertical="center"/>
      <protection locked="0"/>
    </xf>
    <xf numFmtId="1" fontId="18" fillId="0" borderId="21" xfId="0" applyNumberFormat="1" applyFont="1" applyFill="1" applyBorder="1" applyAlignment="1" applyProtection="1">
      <alignment vertic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NumberFormat="1" applyFont="1" applyFill="1" applyProtection="1">
      <protection locked="0"/>
    </xf>
    <xf numFmtId="0" fontId="20" fillId="0" borderId="0" xfId="0" applyFont="1" applyFill="1" applyBorder="1" applyProtection="1">
      <protection locked="0"/>
    </xf>
    <xf numFmtId="9" fontId="18" fillId="0" borderId="0" xfId="0" applyNumberFormat="1" applyFont="1" applyFill="1" applyProtection="1">
      <protection locked="0"/>
    </xf>
    <xf numFmtId="1" fontId="20" fillId="0" borderId="0" xfId="0" applyNumberFormat="1" applyFont="1" applyFill="1" applyBorder="1" applyProtection="1">
      <protection locked="0"/>
    </xf>
    <xf numFmtId="165" fontId="11" fillId="0" borderId="13" xfId="0" applyNumberFormat="1" applyFont="1" applyFill="1" applyBorder="1" applyProtection="1">
      <protection locked="0"/>
    </xf>
    <xf numFmtId="1" fontId="11" fillId="0" borderId="13" xfId="0" applyNumberFormat="1" applyFont="1" applyFill="1" applyBorder="1" applyProtection="1">
      <protection locked="0"/>
    </xf>
    <xf numFmtId="165" fontId="16" fillId="0" borderId="13" xfId="0" applyNumberFormat="1" applyFont="1" applyFill="1" applyBorder="1" applyProtection="1">
      <protection locked="0"/>
    </xf>
    <xf numFmtId="0" fontId="18" fillId="0" borderId="14" xfId="0" applyFont="1" applyFill="1" applyBorder="1" applyAlignment="1" applyProtection="1">
      <alignment horizontal="center" wrapText="1"/>
      <protection locked="0"/>
    </xf>
    <xf numFmtId="0" fontId="18" fillId="0" borderId="14" xfId="0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horizontal="center" vertical="center" wrapText="1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1" fontId="1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</xf>
    <xf numFmtId="1" fontId="18" fillId="0" borderId="21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3" xfId="0" applyNumberFormat="1" applyFont="1" applyFill="1" applyBorder="1" applyAlignment="1" applyProtection="1">
      <alignment horizontal="center" vertical="center"/>
      <protection locked="0"/>
    </xf>
    <xf numFmtId="2" fontId="18" fillId="0" borderId="13" xfId="0" applyNumberFormat="1" applyFont="1" applyFill="1" applyBorder="1" applyAlignment="1" applyProtection="1">
      <alignment horizontal="center" vertical="center"/>
      <protection locked="0"/>
    </xf>
    <xf numFmtId="49" fontId="18" fillId="0" borderId="13" xfId="0" applyNumberFormat="1" applyFont="1" applyFill="1" applyBorder="1" applyAlignment="1" applyProtection="1">
      <alignment horizontal="center" vertical="center"/>
      <protection locked="0"/>
    </xf>
    <xf numFmtId="49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21" xfId="0" applyNumberFormat="1" applyFont="1" applyFill="1" applyBorder="1" applyAlignment="1" applyProtection="1">
      <alignment horizontal="center" vertical="center"/>
      <protection locked="0"/>
    </xf>
    <xf numFmtId="0" fontId="18" fillId="0" borderId="14" xfId="0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14" xfId="0" applyNumberFormat="1" applyFont="1" applyFill="1" applyBorder="1" applyAlignment="1" applyProtection="1">
      <alignment horizontal="center" vertical="center"/>
      <protection locked="0"/>
    </xf>
    <xf numFmtId="2" fontId="18" fillId="0" borderId="14" xfId="0" applyNumberFormat="1" applyFont="1" applyFill="1" applyBorder="1" applyAlignment="1" applyProtection="1">
      <alignment horizontal="center" vertical="center"/>
      <protection locked="0"/>
    </xf>
    <xf numFmtId="49" fontId="18" fillId="0" borderId="14" xfId="0" applyNumberFormat="1" applyFont="1" applyFill="1" applyBorder="1" applyAlignment="1" applyProtection="1">
      <alignment horizontal="center" vertical="center"/>
      <protection locked="0"/>
    </xf>
    <xf numFmtId="2" fontId="1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horizontal="center" wrapText="1"/>
      <protection locked="0"/>
    </xf>
    <xf numFmtId="0" fontId="18" fillId="0" borderId="13" xfId="0" applyFont="1" applyFill="1" applyBorder="1" applyAlignment="1" applyProtection="1">
      <alignment horizontal="center" vertical="center"/>
      <protection locked="0"/>
    </xf>
    <xf numFmtId="0" fontId="18" fillId="0" borderId="13" xfId="0" applyFont="1" applyFill="1" applyBorder="1" applyAlignment="1" applyProtection="1">
      <alignment horizontal="center" vertical="center"/>
      <protection hidden="1"/>
    </xf>
    <xf numFmtId="0" fontId="18" fillId="0" borderId="13" xfId="0" applyFont="1" applyFill="1" applyBorder="1" applyAlignment="1" applyProtection="1">
      <alignment horizontal="center" vertical="top" wrapText="1"/>
      <protection locked="0"/>
    </xf>
    <xf numFmtId="0" fontId="18" fillId="0" borderId="13" xfId="0" applyFont="1" applyFill="1" applyBorder="1" applyAlignment="1" applyProtection="1">
      <alignment horizontal="center"/>
      <protection locked="0"/>
    </xf>
    <xf numFmtId="49" fontId="18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18" fillId="0" borderId="13" xfId="0" applyNumberFormat="1" applyFont="1" applyFill="1" applyBorder="1" applyAlignment="1" applyProtection="1">
      <alignment horizontal="center"/>
      <protection locked="0"/>
    </xf>
    <xf numFmtId="0" fontId="18" fillId="0" borderId="14" xfId="0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horizontal="center" vertical="center"/>
      <protection locked="0"/>
    </xf>
    <xf numFmtId="49" fontId="18" fillId="0" borderId="13" xfId="0" applyNumberFormat="1" applyFont="1" applyFill="1" applyBorder="1" applyAlignment="1" applyProtection="1">
      <alignment horizontal="center" vertical="center"/>
      <protection locked="0"/>
    </xf>
    <xf numFmtId="49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3" xfId="0" applyNumberFormat="1" applyFont="1" applyFill="1" applyBorder="1" applyAlignment="1" applyProtection="1">
      <alignment horizontal="center" vertical="center" wrapText="1"/>
    </xf>
    <xf numFmtId="1" fontId="18" fillId="0" borderId="13" xfId="0" applyNumberFormat="1" applyFont="1" applyFill="1" applyBorder="1" applyAlignment="1" applyProtection="1">
      <alignment horizontal="center" vertical="center" wrapText="1"/>
    </xf>
    <xf numFmtId="1" fontId="18" fillId="0" borderId="0" xfId="0" applyNumberFormat="1" applyFont="1" applyFill="1" applyAlignment="1" applyProtection="1">
      <alignment horizont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49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3" xfId="0" applyNumberFormat="1" applyFont="1" applyFill="1" applyBorder="1" applyAlignment="1" applyProtection="1">
      <alignment horizontal="center" vertic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23" fillId="0" borderId="13" xfId="0" applyNumberFormat="1" applyFont="1" applyFill="1" applyBorder="1" applyAlignment="1" applyProtection="1">
      <alignment horizontal="center" vertical="center" wrapText="1"/>
    </xf>
    <xf numFmtId="1" fontId="23" fillId="0" borderId="13" xfId="0" applyNumberFormat="1" applyFont="1" applyFill="1" applyBorder="1" applyAlignment="1" applyProtection="1">
      <alignment horizontal="center" vertical="center"/>
      <protection hidden="1"/>
    </xf>
    <xf numFmtId="0" fontId="24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1" fontId="23" fillId="0" borderId="13" xfId="0" applyNumberFormat="1" applyFont="1" applyFill="1" applyBorder="1" applyAlignment="1" applyProtection="1">
      <alignment horizontal="center" vertical="center" wrapText="1"/>
    </xf>
    <xf numFmtId="1" fontId="23" fillId="0" borderId="14" xfId="0" applyNumberFormat="1" applyFont="1" applyFill="1" applyBorder="1" applyAlignment="1" applyProtection="1">
      <alignment horizontal="center" vertical="center" wrapText="1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2" borderId="13" xfId="0" applyFont="1" applyFill="1" applyBorder="1" applyAlignment="1" applyProtection="1">
      <alignment horizontal="center"/>
      <protection locked="0"/>
    </xf>
    <xf numFmtId="0" fontId="14" fillId="0" borderId="0" xfId="0" applyFont="1" applyFill="1" applyAlignment="1" applyProtection="1">
      <alignment horizontal="left"/>
      <protection locked="0"/>
    </xf>
    <xf numFmtId="0" fontId="9" fillId="0" borderId="0" xfId="0" applyFont="1" applyFill="1" applyAlignment="1" applyProtection="1">
      <alignment wrapText="1"/>
      <protection locked="0"/>
    </xf>
    <xf numFmtId="0" fontId="21" fillId="0" borderId="0" xfId="0" applyFont="1" applyFill="1" applyAlignment="1">
      <alignment wrapText="1"/>
    </xf>
    <xf numFmtId="0" fontId="9" fillId="0" borderId="0" xfId="0" applyFont="1" applyFill="1" applyAlignment="1" applyProtection="1">
      <alignment horizont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2" borderId="13" xfId="0" applyFont="1" applyFill="1" applyBorder="1" applyAlignment="1" applyProtection="1">
      <alignment vertical="center" wrapText="1"/>
      <protection locked="0"/>
    </xf>
    <xf numFmtId="1" fontId="23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/>
      <protection locked="0"/>
    </xf>
    <xf numFmtId="1" fontId="18" fillId="0" borderId="14" xfId="0" applyNumberFormat="1" applyFont="1" applyFill="1" applyBorder="1" applyAlignment="1" applyProtection="1">
      <alignment horizontal="center" vertical="center"/>
      <protection locked="0"/>
    </xf>
    <xf numFmtId="0" fontId="18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0" borderId="21" xfId="0" applyNumberFormat="1" applyFont="1" applyFill="1" applyBorder="1" applyAlignment="1" applyProtection="1">
      <alignment horizontal="center" vertical="center"/>
      <protection locked="0"/>
    </xf>
    <xf numFmtId="49" fontId="18" fillId="0" borderId="13" xfId="0" applyNumberFormat="1" applyFont="1" applyFill="1" applyBorder="1" applyAlignment="1" applyProtection="1">
      <alignment horizontal="center" vertical="center"/>
      <protection locked="0"/>
    </xf>
    <xf numFmtId="2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3" xfId="0" applyFont="1" applyFill="1" applyBorder="1" applyAlignment="1" applyProtection="1">
      <alignment vertical="center" wrapText="1"/>
      <protection locked="0"/>
    </xf>
    <xf numFmtId="0" fontId="18" fillId="0" borderId="21" xfId="0" applyFont="1" applyFill="1" applyBorder="1" applyAlignment="1" applyProtection="1">
      <alignment horizontal="center" vertical="center" wrapText="1"/>
      <protection locked="0"/>
    </xf>
    <xf numFmtId="0" fontId="18" fillId="0" borderId="13" xfId="0" applyFont="1" applyFill="1" applyBorder="1" applyAlignment="1" applyProtection="1">
      <alignment horizontal="center" vertical="center" wrapText="1"/>
    </xf>
    <xf numFmtId="1" fontId="23" fillId="0" borderId="13" xfId="0" applyNumberFormat="1" applyFont="1" applyFill="1" applyBorder="1" applyAlignment="1" applyProtection="1">
      <alignment horizontal="center" vertical="center" wrapText="1"/>
    </xf>
    <xf numFmtId="0" fontId="18" fillId="0" borderId="13" xfId="0" applyFont="1" applyFill="1" applyBorder="1" applyAlignment="1" applyProtection="1">
      <alignment horizontal="center" vertical="center"/>
      <protection locked="0"/>
    </xf>
    <xf numFmtId="2" fontId="18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2" borderId="13" xfId="0" applyFont="1" applyFill="1" applyBorder="1" applyAlignment="1" applyProtection="1">
      <alignment horizontal="center" vertical="center"/>
      <protection locked="0"/>
    </xf>
    <xf numFmtId="1" fontId="18" fillId="0" borderId="16" xfId="0" applyNumberFormat="1" applyFont="1" applyFill="1" applyBorder="1" applyAlignment="1" applyProtection="1">
      <alignment horizontal="center" vertical="center"/>
      <protection locked="0"/>
    </xf>
    <xf numFmtId="1" fontId="18" fillId="0" borderId="16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14" xfId="0" applyNumberFormat="1" applyFont="1" applyFill="1" applyBorder="1" applyAlignment="1" applyProtection="1">
      <alignment horizontal="center" vertical="center"/>
      <protection locked="0"/>
    </xf>
    <xf numFmtId="1" fontId="18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21" xfId="0" applyNumberFormat="1" applyFont="1" applyFill="1" applyBorder="1" applyAlignment="1" applyProtection="1">
      <alignment horizontal="center" vertical="center"/>
      <protection locked="0"/>
    </xf>
    <xf numFmtId="1" fontId="18" fillId="0" borderId="14" xfId="0" applyNumberFormat="1" applyFont="1" applyFill="1" applyBorder="1" applyAlignment="1" applyProtection="1">
      <alignment horizontal="center" vertical="center"/>
      <protection locked="0"/>
    </xf>
    <xf numFmtId="1" fontId="18" fillId="0" borderId="21" xfId="0" applyNumberFormat="1" applyFont="1" applyFill="1" applyBorder="1" applyAlignment="1" applyProtection="1">
      <alignment horizontal="center" vertical="center" wrapText="1"/>
      <protection locked="0"/>
    </xf>
    <xf numFmtId="1" fontId="1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37" xfId="0" applyFont="1" applyFill="1" applyBorder="1" applyAlignment="1" applyProtection="1">
      <alignment vertical="center" wrapText="1"/>
      <protection locked="0"/>
    </xf>
    <xf numFmtId="0" fontId="18" fillId="2" borderId="53" xfId="0" applyFont="1" applyFill="1" applyBorder="1" applyAlignment="1" applyProtection="1">
      <alignment vertical="center" wrapText="1"/>
      <protection locked="0"/>
    </xf>
    <xf numFmtId="0" fontId="18" fillId="2" borderId="38" xfId="0" applyFont="1" applyFill="1" applyBorder="1" applyAlignment="1" applyProtection="1">
      <alignment vertical="center" wrapText="1"/>
      <protection locked="0"/>
    </xf>
    <xf numFmtId="0" fontId="18" fillId="2" borderId="36" xfId="0" applyFont="1" applyFill="1" applyBorder="1" applyAlignment="1" applyProtection="1">
      <alignment vertical="center" wrapText="1"/>
      <protection locked="0"/>
    </xf>
    <xf numFmtId="0" fontId="18" fillId="2" borderId="39" xfId="0" applyFont="1" applyFill="1" applyBorder="1" applyAlignment="1" applyProtection="1">
      <alignment vertical="center" wrapText="1"/>
      <protection locked="0"/>
    </xf>
    <xf numFmtId="0" fontId="18" fillId="2" borderId="40" xfId="0" applyFont="1" applyFill="1" applyBorder="1" applyAlignment="1" applyProtection="1">
      <alignment vertical="center" wrapText="1"/>
      <protection locked="0"/>
    </xf>
    <xf numFmtId="0" fontId="18" fillId="0" borderId="21" xfId="0" applyFont="1" applyFill="1" applyBorder="1" applyAlignment="1" applyProtection="1">
      <alignment horizontal="center" vertical="center" wrapText="1"/>
      <protection locked="0"/>
    </xf>
    <xf numFmtId="0" fontId="18" fillId="0" borderId="14" xfId="0" applyFont="1" applyFill="1" applyBorder="1" applyAlignment="1" applyProtection="1">
      <alignment horizontal="center" vertical="center" wrapText="1"/>
      <protection locked="0"/>
    </xf>
    <xf numFmtId="0" fontId="18" fillId="0" borderId="21" xfId="0" applyFont="1" applyFill="1" applyBorder="1" applyAlignment="1" applyProtection="1">
      <alignment horizontal="center" vertical="center"/>
      <protection locked="0"/>
    </xf>
    <xf numFmtId="0" fontId="18" fillId="0" borderId="14" xfId="0" applyFont="1" applyFill="1" applyBorder="1" applyAlignment="1" applyProtection="1">
      <alignment horizontal="center" vertical="center"/>
      <protection locked="0"/>
    </xf>
    <xf numFmtId="0" fontId="18" fillId="2" borderId="20" xfId="0" applyFont="1" applyFill="1" applyBorder="1" applyAlignment="1" applyProtection="1">
      <alignment vertical="center" wrapText="1"/>
      <protection locked="0"/>
    </xf>
    <xf numFmtId="1" fontId="11" fillId="0" borderId="20" xfId="0" applyNumberFormat="1" applyFont="1" applyFill="1" applyBorder="1" applyAlignment="1" applyProtection="1">
      <alignment horizontal="center"/>
      <protection locked="0"/>
    </xf>
    <xf numFmtId="1" fontId="11" fillId="0" borderId="33" xfId="0" applyNumberFormat="1" applyFont="1" applyFill="1" applyBorder="1" applyAlignment="1" applyProtection="1">
      <alignment horizontal="center"/>
      <protection locked="0"/>
    </xf>
    <xf numFmtId="1" fontId="11" fillId="0" borderId="13" xfId="0" applyNumberFormat="1" applyFont="1" applyFill="1" applyBorder="1" applyAlignment="1" applyProtection="1">
      <alignment horizontal="center"/>
      <protection locked="0"/>
    </xf>
    <xf numFmtId="1" fontId="15" fillId="0" borderId="20" xfId="0" applyNumberFormat="1" applyFont="1" applyFill="1" applyBorder="1" applyAlignment="1" applyProtection="1">
      <alignment horizontal="center"/>
      <protection locked="0"/>
    </xf>
    <xf numFmtId="1" fontId="15" fillId="0" borderId="33" xfId="0" applyNumberFormat="1" applyFont="1" applyFill="1" applyBorder="1" applyAlignment="1" applyProtection="1">
      <alignment horizontal="center"/>
      <protection locked="0"/>
    </xf>
    <xf numFmtId="2" fontId="18" fillId="0" borderId="21" xfId="0" applyNumberFormat="1" applyFont="1" applyFill="1" applyBorder="1" applyAlignment="1" applyProtection="1">
      <alignment horizontal="center" vertical="center"/>
      <protection locked="0"/>
    </xf>
    <xf numFmtId="2" fontId="18" fillId="0" borderId="14" xfId="0" applyNumberFormat="1" applyFont="1" applyFill="1" applyBorder="1" applyAlignment="1" applyProtection="1">
      <alignment horizontal="center" vertical="center"/>
      <protection locked="0"/>
    </xf>
    <xf numFmtId="0" fontId="18" fillId="0" borderId="21" xfId="0" applyNumberFormat="1" applyFont="1" applyFill="1" applyBorder="1" applyAlignment="1" applyProtection="1">
      <alignment horizontal="center" vertical="center"/>
      <protection locked="0"/>
    </xf>
    <xf numFmtId="0" fontId="1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4" xfId="0" applyNumberFormat="1" applyFont="1" applyFill="1" applyBorder="1" applyAlignment="1" applyProtection="1">
      <alignment horizontal="center" vertical="center" wrapText="1"/>
      <protection locked="0"/>
    </xf>
    <xf numFmtId="1" fontId="23" fillId="0" borderId="21" xfId="0" applyNumberFormat="1" applyFont="1" applyFill="1" applyBorder="1" applyAlignment="1" applyProtection="1">
      <alignment horizontal="center" vertical="center" wrapText="1"/>
    </xf>
    <xf numFmtId="1" fontId="23" fillId="0" borderId="14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/>
      <protection locked="0"/>
    </xf>
    <xf numFmtId="2" fontId="18" fillId="0" borderId="21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21" xfId="0" applyNumberFormat="1" applyFont="1" applyFill="1" applyBorder="1" applyAlignment="1" applyProtection="1">
      <alignment horizontal="center" vertical="center"/>
      <protection locked="0"/>
    </xf>
    <xf numFmtId="49" fontId="18" fillId="0" borderId="14" xfId="0" applyNumberFormat="1" applyFont="1" applyFill="1" applyBorder="1" applyAlignment="1" applyProtection="1">
      <alignment horizontal="center" vertical="center"/>
      <protection locked="0"/>
    </xf>
    <xf numFmtId="1" fontId="16" fillId="0" borderId="39" xfId="0" applyNumberFormat="1" applyFont="1" applyFill="1" applyBorder="1" applyAlignment="1" applyProtection="1">
      <alignment horizontal="center"/>
      <protection locked="0"/>
    </xf>
    <xf numFmtId="1" fontId="16" fillId="0" borderId="51" xfId="0" applyNumberFormat="1" applyFont="1" applyFill="1" applyBorder="1" applyAlignment="1" applyProtection="1">
      <alignment horizontal="center"/>
      <protection locked="0"/>
    </xf>
    <xf numFmtId="0" fontId="18" fillId="0" borderId="21" xfId="0" applyFont="1" applyFill="1" applyBorder="1" applyAlignment="1" applyProtection="1">
      <alignment horizontal="center" wrapText="1"/>
      <protection locked="0"/>
    </xf>
    <xf numFmtId="0" fontId="18" fillId="0" borderId="14" xfId="0" applyFont="1" applyFill="1" applyBorder="1" applyAlignment="1" applyProtection="1">
      <alignment horizontal="center" wrapText="1"/>
      <protection locked="0"/>
    </xf>
    <xf numFmtId="1" fontId="18" fillId="0" borderId="21" xfId="0" applyNumberFormat="1" applyFont="1" applyFill="1" applyBorder="1" applyAlignment="1" applyProtection="1">
      <alignment horizontal="center" vertical="center" wrapText="1"/>
    </xf>
    <xf numFmtId="1" fontId="18" fillId="0" borderId="14" xfId="0" applyNumberFormat="1" applyFont="1" applyFill="1" applyBorder="1" applyAlignment="1" applyProtection="1">
      <alignment horizontal="center" vertical="center" wrapText="1"/>
    </xf>
    <xf numFmtId="49" fontId="1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Fill="1" applyBorder="1" applyAlignment="1" applyProtection="1">
      <alignment horizontal="center"/>
      <protection locked="0"/>
    </xf>
    <xf numFmtId="0" fontId="11" fillId="0" borderId="10" xfId="0" applyFont="1" applyFill="1" applyBorder="1" applyAlignment="1" applyProtection="1">
      <alignment horizontal="left"/>
      <protection locked="0"/>
    </xf>
    <xf numFmtId="0" fontId="11" fillId="0" borderId="2" xfId="0" applyFont="1" applyFill="1" applyBorder="1" applyAlignment="1" applyProtection="1">
      <alignment horizontal="left"/>
      <protection locked="0"/>
    </xf>
    <xf numFmtId="49" fontId="9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4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13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0" borderId="13" xfId="0" applyNumberFormat="1" applyFont="1" applyFill="1" applyBorder="1" applyAlignment="1" applyProtection="1">
      <alignment horizontal="center" vertical="center" textRotation="90" wrapText="1"/>
      <protection locked="0"/>
    </xf>
    <xf numFmtId="0" fontId="9" fillId="0" borderId="0" xfId="0" applyFont="1" applyFill="1" applyAlignment="1" applyProtection="1">
      <alignment vertical="top" wrapText="1"/>
      <protection locked="0"/>
    </xf>
    <xf numFmtId="0" fontId="9" fillId="0" borderId="52" xfId="0" applyFont="1" applyFill="1" applyBorder="1" applyAlignment="1" applyProtection="1">
      <alignment vertical="top" wrapText="1"/>
      <protection locked="0"/>
    </xf>
    <xf numFmtId="49" fontId="9" fillId="0" borderId="16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16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0" borderId="14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2" borderId="13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0" borderId="13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0" borderId="35" xfId="0" applyNumberFormat="1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Fill="1" applyBorder="1" applyAlignment="1" applyProtection="1">
      <alignment horizontal="center" vertical="center"/>
      <protection locked="0"/>
    </xf>
    <xf numFmtId="49" fontId="9" fillId="0" borderId="25" xfId="0" applyNumberFormat="1" applyFont="1" applyFill="1" applyBorder="1" applyAlignment="1" applyProtection="1">
      <alignment horizontal="center" vertical="center"/>
      <protection locked="0"/>
    </xf>
    <xf numFmtId="49" fontId="5" fillId="2" borderId="36" xfId="0" applyNumberFormat="1" applyFont="1" applyFill="1" applyBorder="1" applyAlignment="1" applyProtection="1">
      <alignment horizontal="center" vertical="center"/>
      <protection locked="0"/>
    </xf>
    <xf numFmtId="49" fontId="5" fillId="2" borderId="39" xfId="0" applyNumberFormat="1" applyFont="1" applyFill="1" applyBorder="1" applyAlignment="1" applyProtection="1">
      <alignment horizontal="center" vertical="center"/>
      <protection locked="0"/>
    </xf>
    <xf numFmtId="49" fontId="5" fillId="2" borderId="40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>
      <alignment vertical="top" wrapText="1"/>
    </xf>
    <xf numFmtId="49" fontId="9" fillId="2" borderId="24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2" borderId="16" xfId="0" applyNumberFormat="1" applyFont="1" applyFill="1" applyBorder="1" applyAlignment="1" applyProtection="1">
      <alignment horizontal="center" vertical="center" textRotation="90" wrapText="1"/>
      <protection locked="0"/>
    </xf>
    <xf numFmtId="49" fontId="4" fillId="2" borderId="16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2" borderId="14" xfId="0" applyNumberFormat="1" applyFont="1" applyFill="1" applyBorder="1" applyAlignment="1" applyProtection="1">
      <alignment horizontal="center" vertical="center" textRotation="90" wrapText="1"/>
      <protection locked="0"/>
    </xf>
    <xf numFmtId="49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11" fillId="0" borderId="13" xfId="0" applyNumberFormat="1" applyFont="1" applyFill="1" applyBorder="1" applyAlignment="1" applyProtection="1">
      <alignment horizontal="center" vertical="center" wrapText="1"/>
      <protection locked="0"/>
    </xf>
    <xf numFmtId="1" fontId="11" fillId="0" borderId="13" xfId="0" applyNumberFormat="1" applyFont="1" applyFill="1" applyBorder="1" applyAlignment="1" applyProtection="1">
      <alignment horizontal="center" vertical="center"/>
      <protection locked="0"/>
    </xf>
    <xf numFmtId="1" fontId="15" fillId="0" borderId="54" xfId="0" applyNumberFormat="1" applyFont="1" applyFill="1" applyBorder="1" applyAlignment="1" applyProtection="1">
      <alignment horizontal="center"/>
      <protection locked="0"/>
    </xf>
    <xf numFmtId="0" fontId="13" fillId="0" borderId="0" xfId="0" applyFont="1" applyFill="1" applyAlignment="1" applyProtection="1">
      <alignment horizontal="left" vertical="center"/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164" fontId="15" fillId="0" borderId="19" xfId="0" applyNumberFormat="1" applyFont="1" applyFill="1" applyBorder="1" applyAlignment="1" applyProtection="1">
      <alignment horizontal="center" vertical="center"/>
    </xf>
    <xf numFmtId="164" fontId="15" fillId="0" borderId="11" xfId="0" applyNumberFormat="1" applyFont="1" applyFill="1" applyBorder="1" applyAlignment="1" applyProtection="1">
      <alignment horizontal="center" vertical="center"/>
    </xf>
    <xf numFmtId="164" fontId="11" fillId="0" borderId="13" xfId="0" applyNumberFormat="1" applyFont="1" applyFill="1" applyBorder="1" applyAlignment="1" applyProtection="1">
      <alignment horizontal="center" vertical="center"/>
      <protection locked="0"/>
    </xf>
    <xf numFmtId="1" fontId="9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37" xfId="0" applyFont="1" applyFill="1" applyBorder="1" applyAlignment="1" applyProtection="1">
      <alignment horizontal="left" vertical="center" wrapText="1"/>
      <protection locked="0"/>
    </xf>
    <xf numFmtId="0" fontId="24" fillId="2" borderId="53" xfId="0" applyFont="1" applyFill="1" applyBorder="1" applyAlignment="1" applyProtection="1">
      <alignment horizontal="left" vertical="center" wrapText="1"/>
      <protection locked="0"/>
    </xf>
    <xf numFmtId="0" fontId="24" fillId="2" borderId="38" xfId="0" applyFont="1" applyFill="1" applyBorder="1" applyAlignment="1" applyProtection="1">
      <alignment horizontal="left" vertical="center" wrapText="1"/>
      <protection locked="0"/>
    </xf>
    <xf numFmtId="0" fontId="24" fillId="2" borderId="36" xfId="0" applyFont="1" applyFill="1" applyBorder="1" applyAlignment="1" applyProtection="1">
      <alignment horizontal="left" vertical="center" wrapText="1"/>
      <protection locked="0"/>
    </xf>
    <xf numFmtId="0" fontId="24" fillId="2" borderId="39" xfId="0" applyFont="1" applyFill="1" applyBorder="1" applyAlignment="1" applyProtection="1">
      <alignment horizontal="left" vertical="center" wrapText="1"/>
      <protection locked="0"/>
    </xf>
    <xf numFmtId="0" fontId="24" fillId="2" borderId="40" xfId="0" applyFont="1" applyFill="1" applyBorder="1" applyAlignment="1" applyProtection="1">
      <alignment horizontal="left" vertical="center" wrapText="1"/>
      <protection locked="0"/>
    </xf>
    <xf numFmtId="0" fontId="18" fillId="2" borderId="37" xfId="0" applyFont="1" applyFill="1" applyBorder="1" applyAlignment="1" applyProtection="1">
      <alignment horizontal="left" vertical="center" wrapText="1"/>
      <protection locked="0"/>
    </xf>
    <xf numFmtId="0" fontId="18" fillId="2" borderId="53" xfId="0" applyFont="1" applyFill="1" applyBorder="1" applyAlignment="1" applyProtection="1">
      <alignment horizontal="left" vertical="center" wrapText="1"/>
      <protection locked="0"/>
    </xf>
    <xf numFmtId="0" fontId="18" fillId="2" borderId="38" xfId="0" applyFont="1" applyFill="1" applyBorder="1" applyAlignment="1" applyProtection="1">
      <alignment horizontal="left" vertical="center" wrapText="1"/>
      <protection locked="0"/>
    </xf>
    <xf numFmtId="0" fontId="18" fillId="2" borderId="36" xfId="0" applyFont="1" applyFill="1" applyBorder="1" applyAlignment="1" applyProtection="1">
      <alignment horizontal="left" vertical="center" wrapText="1"/>
      <protection locked="0"/>
    </xf>
    <xf numFmtId="0" fontId="18" fillId="2" borderId="39" xfId="0" applyFont="1" applyFill="1" applyBorder="1" applyAlignment="1" applyProtection="1">
      <alignment horizontal="left" vertical="center" wrapText="1"/>
      <protection locked="0"/>
    </xf>
    <xf numFmtId="0" fontId="18" fillId="2" borderId="40" xfId="0" applyFont="1" applyFill="1" applyBorder="1" applyAlignment="1" applyProtection="1">
      <alignment horizontal="left" vertical="center" wrapText="1"/>
      <protection locked="0"/>
    </xf>
    <xf numFmtId="0" fontId="18" fillId="0" borderId="21" xfId="0" applyFont="1" applyFill="1" applyBorder="1" applyAlignment="1" applyProtection="1">
      <alignment horizontal="center" vertical="top" wrapText="1"/>
      <protection locked="0"/>
    </xf>
    <xf numFmtId="0" fontId="18" fillId="0" borderId="14" xfId="0" applyFont="1" applyFill="1" applyBorder="1" applyAlignment="1" applyProtection="1">
      <alignment horizontal="center" vertical="top" wrapText="1"/>
      <protection locked="0"/>
    </xf>
    <xf numFmtId="0" fontId="18" fillId="2" borderId="25" xfId="0" applyFont="1" applyFill="1" applyBorder="1" applyAlignment="1" applyProtection="1">
      <alignment horizontal="center"/>
      <protection locked="0"/>
    </xf>
    <xf numFmtId="0" fontId="18" fillId="0" borderId="21" xfId="0" applyFont="1" applyFill="1" applyBorder="1" applyAlignment="1" applyProtection="1">
      <alignment horizontal="center" vertical="center" wrapText="1"/>
    </xf>
    <xf numFmtId="0" fontId="18" fillId="0" borderId="14" xfId="0" applyFont="1" applyFill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textRotation="90" wrapText="1"/>
      <protection locked="0"/>
    </xf>
    <xf numFmtId="0" fontId="9" fillId="2" borderId="31" xfId="0" applyFont="1" applyFill="1" applyBorder="1" applyAlignment="1" applyProtection="1">
      <alignment horizontal="center" vertical="center" textRotation="90" wrapText="1"/>
      <protection locked="0"/>
    </xf>
    <xf numFmtId="0" fontId="4" fillId="2" borderId="31" xfId="0" applyFont="1" applyFill="1" applyBorder="1" applyAlignment="1" applyProtection="1">
      <alignment horizontal="center" vertical="center" textRotation="90" wrapText="1"/>
      <protection locked="0"/>
    </xf>
    <xf numFmtId="0" fontId="9" fillId="2" borderId="32" xfId="0" applyFont="1" applyFill="1" applyBorder="1" applyAlignment="1" applyProtection="1">
      <alignment horizontal="center" vertical="center" textRotation="90" wrapText="1"/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1" fontId="20" fillId="0" borderId="46" xfId="0" applyNumberFormat="1" applyFont="1" applyFill="1" applyBorder="1" applyAlignment="1" applyProtection="1">
      <alignment horizontal="center" vertical="center"/>
      <protection locked="0"/>
    </xf>
    <xf numFmtId="1" fontId="20" fillId="0" borderId="47" xfId="0" applyNumberFormat="1" applyFont="1" applyFill="1" applyBorder="1" applyAlignment="1" applyProtection="1">
      <alignment horizontal="center" vertical="center"/>
      <protection locked="0"/>
    </xf>
    <xf numFmtId="1" fontId="20" fillId="0" borderId="42" xfId="0" applyNumberFormat="1" applyFont="1" applyFill="1" applyBorder="1" applyAlignment="1" applyProtection="1">
      <alignment horizontal="center" vertical="center"/>
      <protection locked="0"/>
    </xf>
    <xf numFmtId="0" fontId="9" fillId="2" borderId="26" xfId="0" applyFont="1" applyFill="1" applyBorder="1" applyAlignment="1" applyProtection="1">
      <alignment horizontal="left" vertical="center" wrapText="1"/>
      <protection locked="0"/>
    </xf>
    <xf numFmtId="0" fontId="9" fillId="2" borderId="7" xfId="0" applyFont="1" applyFill="1" applyBorder="1" applyAlignment="1" applyProtection="1">
      <alignment horizontal="left" vertical="center" wrapText="1"/>
      <protection locked="0"/>
    </xf>
    <xf numFmtId="0" fontId="9" fillId="2" borderId="33" xfId="0" applyFont="1" applyFill="1" applyBorder="1" applyAlignment="1" applyProtection="1">
      <alignment horizontal="left" vertical="center" wrapText="1"/>
      <protection locked="0"/>
    </xf>
    <xf numFmtId="0" fontId="9" fillId="2" borderId="13" xfId="0" applyFont="1" applyFill="1" applyBorder="1" applyAlignment="1" applyProtection="1">
      <alignment horizontal="left" vertical="center" wrapText="1"/>
      <protection locked="0"/>
    </xf>
    <xf numFmtId="0" fontId="5" fillId="2" borderId="33" xfId="0" applyFont="1" applyFill="1" applyBorder="1" applyAlignment="1" applyProtection="1">
      <alignment horizontal="left" vertical="center" wrapText="1"/>
      <protection locked="0"/>
    </xf>
    <xf numFmtId="0" fontId="5" fillId="2" borderId="13" xfId="0" applyFont="1" applyFill="1" applyBorder="1" applyAlignment="1" applyProtection="1">
      <alignment horizontal="left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textRotation="90" wrapText="1"/>
      <protection locked="0"/>
    </xf>
    <xf numFmtId="0" fontId="9" fillId="2" borderId="16" xfId="0" applyFont="1" applyFill="1" applyBorder="1" applyAlignment="1" applyProtection="1">
      <alignment horizontal="center" vertical="center" textRotation="90" wrapText="1"/>
      <protection locked="0"/>
    </xf>
    <xf numFmtId="0" fontId="4" fillId="2" borderId="16" xfId="0" applyFont="1" applyFill="1" applyBorder="1" applyAlignment="1" applyProtection="1">
      <alignment horizontal="center" vertical="center" textRotation="90" wrapText="1"/>
      <protection locked="0"/>
    </xf>
    <xf numFmtId="0" fontId="9" fillId="2" borderId="14" xfId="0" applyFont="1" applyFill="1" applyBorder="1" applyAlignment="1" applyProtection="1">
      <alignment horizontal="center" vertical="center" textRotation="90" wrapText="1"/>
      <protection locked="0"/>
    </xf>
    <xf numFmtId="49" fontId="9" fillId="2" borderId="48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2" borderId="35" xfId="0" applyNumberFormat="1" applyFont="1" applyFill="1" applyBorder="1" applyAlignment="1" applyProtection="1">
      <alignment horizontal="center" vertical="center" textRotation="90" wrapText="1"/>
      <protection locked="0"/>
    </xf>
    <xf numFmtId="49" fontId="4" fillId="2" borderId="35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2" borderId="36" xfId="0" applyNumberFormat="1" applyFont="1" applyFill="1" applyBorder="1" applyAlignment="1" applyProtection="1">
      <alignment horizontal="center" vertical="center" textRotation="90" wrapText="1"/>
      <protection locked="0"/>
    </xf>
    <xf numFmtId="49" fontId="14" fillId="0" borderId="46" xfId="0" applyNumberFormat="1" applyFont="1" applyFill="1" applyBorder="1" applyAlignment="1" applyProtection="1">
      <alignment horizontal="center" vertical="center"/>
      <protection locked="0"/>
    </xf>
    <xf numFmtId="49" fontId="14" fillId="0" borderId="47" xfId="0" applyNumberFormat="1" applyFont="1" applyFill="1" applyBorder="1" applyAlignment="1" applyProtection="1">
      <alignment horizontal="center" vertical="center"/>
      <protection locked="0"/>
    </xf>
    <xf numFmtId="49" fontId="14" fillId="0" borderId="42" xfId="0" applyNumberFormat="1" applyFont="1" applyFill="1" applyBorder="1" applyAlignment="1" applyProtection="1">
      <alignment horizontal="center" vertical="center"/>
      <protection locked="0"/>
    </xf>
    <xf numFmtId="1" fontId="20" fillId="0" borderId="46" xfId="0" applyNumberFormat="1" applyFont="1" applyFill="1" applyBorder="1" applyAlignment="1" applyProtection="1">
      <alignment horizontal="center" vertical="center" wrapText="1"/>
      <protection locked="0"/>
    </xf>
    <xf numFmtId="1" fontId="20" fillId="0" borderId="42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8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50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36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40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37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38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5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46" xfId="0" applyNumberFormat="1" applyFont="1" applyFill="1" applyBorder="1" applyAlignment="1" applyProtection="1">
      <alignment horizontal="center" vertical="center"/>
      <protection locked="0"/>
    </xf>
    <xf numFmtId="49" fontId="20" fillId="0" borderId="47" xfId="0" applyNumberFormat="1" applyFont="1" applyFill="1" applyBorder="1" applyAlignment="1" applyProtection="1">
      <alignment horizontal="center" vertical="center"/>
      <protection locked="0"/>
    </xf>
    <xf numFmtId="49" fontId="20" fillId="0" borderId="49" xfId="0" applyNumberFormat="1" applyFont="1" applyFill="1" applyBorder="1" applyAlignment="1" applyProtection="1">
      <alignment horizontal="center" vertical="center"/>
      <protection locked="0"/>
    </xf>
    <xf numFmtId="49" fontId="9" fillId="0" borderId="24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0" borderId="48" xfId="0" applyNumberFormat="1" applyFont="1" applyFill="1" applyBorder="1" applyAlignment="1" applyProtection="1">
      <alignment horizontal="center" vertical="center"/>
      <protection locked="0"/>
    </xf>
    <xf numFmtId="1" fontId="9" fillId="0" borderId="34" xfId="0" applyNumberFormat="1" applyFont="1" applyFill="1" applyBorder="1" applyAlignment="1" applyProtection="1">
      <alignment horizontal="center" vertical="center"/>
      <protection locked="0"/>
    </xf>
    <xf numFmtId="1" fontId="9" fillId="0" borderId="50" xfId="0" applyNumberFormat="1" applyFont="1" applyFill="1" applyBorder="1" applyAlignment="1" applyProtection="1">
      <alignment horizontal="center" vertical="center"/>
      <protection locked="0"/>
    </xf>
    <xf numFmtId="1" fontId="5" fillId="2" borderId="36" xfId="0" applyNumberFormat="1" applyFont="1" applyFill="1" applyBorder="1" applyAlignment="1" applyProtection="1">
      <alignment horizontal="center" vertical="center"/>
      <protection locked="0"/>
    </xf>
    <xf numFmtId="1" fontId="5" fillId="2" borderId="39" xfId="0" applyNumberFormat="1" applyFont="1" applyFill="1" applyBorder="1" applyAlignment="1" applyProtection="1">
      <alignment horizontal="center" vertical="center"/>
      <protection locked="0"/>
    </xf>
    <xf numFmtId="1" fontId="5" fillId="2" borderId="40" xfId="0" applyNumberFormat="1" applyFont="1" applyFill="1" applyBorder="1" applyAlignment="1" applyProtection="1">
      <alignment horizontal="center" vertical="center"/>
      <protection locked="0"/>
    </xf>
    <xf numFmtId="1" fontId="9" fillId="2" borderId="27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2" borderId="28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2" borderId="28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2" borderId="29" xfId="0" applyNumberFormat="1" applyFont="1" applyFill="1" applyBorder="1" applyAlignment="1" applyProtection="1">
      <alignment horizontal="center" vertical="center" textRotation="90" wrapText="1"/>
      <protection locked="0"/>
    </xf>
    <xf numFmtId="0" fontId="9" fillId="0" borderId="34" xfId="0" applyFont="1" applyFill="1" applyBorder="1" applyAlignment="1" applyProtection="1">
      <alignment horizontal="center" vertical="center" textRotation="90" wrapText="1"/>
      <protection locked="0"/>
    </xf>
    <xf numFmtId="0" fontId="9" fillId="0" borderId="35" xfId="0" applyFont="1" applyFill="1" applyBorder="1" applyAlignment="1" applyProtection="1">
      <alignment horizontal="center" vertical="center" textRotation="90" wrapText="1"/>
      <protection locked="0"/>
    </xf>
    <xf numFmtId="0" fontId="8" fillId="2" borderId="35" xfId="0" applyFont="1" applyFill="1" applyBorder="1" applyAlignment="1" applyProtection="1">
      <alignment horizontal="center" vertical="center" textRotation="90" wrapText="1"/>
      <protection locked="0"/>
    </xf>
    <xf numFmtId="0" fontId="9" fillId="0" borderId="36" xfId="0" applyFont="1" applyFill="1" applyBorder="1" applyAlignment="1" applyProtection="1">
      <alignment horizontal="center" vertical="center" textRotation="90" wrapText="1"/>
      <protection locked="0"/>
    </xf>
    <xf numFmtId="1" fontId="20" fillId="0" borderId="47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left" vertical="center" wrapText="1"/>
      <protection locked="0"/>
    </xf>
    <xf numFmtId="0" fontId="11" fillId="0" borderId="41" xfId="0" applyFont="1" applyFill="1" applyBorder="1" applyAlignment="1" applyProtection="1">
      <alignment horizontal="center"/>
      <protection locked="0"/>
    </xf>
    <xf numFmtId="0" fontId="11" fillId="0" borderId="44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left"/>
      <protection locked="0"/>
    </xf>
    <xf numFmtId="1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11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/>
      <protection locked="0"/>
    </xf>
    <xf numFmtId="0" fontId="11" fillId="0" borderId="12" xfId="0" applyFont="1" applyFill="1" applyBorder="1" applyAlignment="1" applyProtection="1">
      <alignment horizontal="left"/>
      <protection locked="0"/>
    </xf>
    <xf numFmtId="0" fontId="20" fillId="0" borderId="33" xfId="0" applyFont="1" applyFill="1" applyBorder="1" applyAlignment="1" applyProtection="1">
      <alignment horizontal="left"/>
    </xf>
    <xf numFmtId="0" fontId="11" fillId="0" borderId="0" xfId="0" applyFont="1" applyFill="1" applyAlignment="1" applyProtection="1">
      <alignment horizontal="left" wrapText="1"/>
      <protection locked="0"/>
    </xf>
    <xf numFmtId="0" fontId="11" fillId="0" borderId="52" xfId="0" applyFont="1" applyFill="1" applyBorder="1" applyAlignment="1" applyProtection="1">
      <alignment horizontal="left" wrapText="1"/>
      <protection locked="0"/>
    </xf>
    <xf numFmtId="0" fontId="11" fillId="0" borderId="0" xfId="0" applyFont="1" applyFill="1" applyAlignment="1" applyProtection="1">
      <alignment wrapText="1"/>
      <protection locked="0"/>
    </xf>
    <xf numFmtId="0" fontId="14" fillId="0" borderId="0" xfId="0" applyFont="1" applyFill="1" applyAlignment="1" applyProtection="1">
      <alignment horizontal="left"/>
      <protection locked="0"/>
    </xf>
    <xf numFmtId="0" fontId="15" fillId="0" borderId="0" xfId="0" applyFont="1" applyFill="1" applyBorder="1" applyAlignment="1" applyProtection="1">
      <alignment horizontal="center"/>
      <protection locked="0"/>
    </xf>
    <xf numFmtId="0" fontId="18" fillId="2" borderId="20" xfId="0" applyFont="1" applyFill="1" applyBorder="1" applyAlignment="1" applyProtection="1">
      <alignment horizontal="center" vertical="center" wrapText="1"/>
      <protection locked="0"/>
    </xf>
    <xf numFmtId="0" fontId="18" fillId="2" borderId="54" xfId="0" applyFont="1" applyFill="1" applyBorder="1" applyAlignment="1" applyProtection="1">
      <alignment horizontal="center" vertical="center" wrapText="1"/>
      <protection locked="0"/>
    </xf>
    <xf numFmtId="0" fontId="18" fillId="2" borderId="33" xfId="0" applyFont="1" applyFill="1" applyBorder="1" applyAlignment="1" applyProtection="1">
      <alignment horizontal="center" vertical="center" wrapText="1"/>
      <protection locked="0"/>
    </xf>
    <xf numFmtId="0" fontId="24" fillId="2" borderId="20" xfId="0" applyFont="1" applyFill="1" applyBorder="1" applyAlignment="1" applyProtection="1">
      <alignment horizontal="center" vertical="center" wrapText="1"/>
      <protection locked="0"/>
    </xf>
    <xf numFmtId="0" fontId="24" fillId="2" borderId="54" xfId="0" applyFont="1" applyFill="1" applyBorder="1" applyAlignment="1" applyProtection="1">
      <alignment horizontal="center" vertical="center" wrapText="1"/>
      <protection locked="0"/>
    </xf>
    <xf numFmtId="0" fontId="24" fillId="2" borderId="33" xfId="0" applyFont="1" applyFill="1" applyBorder="1" applyAlignment="1" applyProtection="1">
      <alignment horizontal="center" vertical="center" wrapText="1"/>
      <protection locked="0"/>
    </xf>
    <xf numFmtId="0" fontId="15" fillId="0" borderId="55" xfId="0" applyFont="1" applyFill="1" applyBorder="1" applyAlignment="1" applyProtection="1">
      <alignment horizontal="center" vertical="center"/>
      <protection locked="0"/>
    </xf>
    <xf numFmtId="0" fontId="15" fillId="0" borderId="47" xfId="0" applyFont="1" applyFill="1" applyBorder="1" applyAlignment="1" applyProtection="1">
      <alignment horizontal="center" vertical="center"/>
      <protection locked="0"/>
    </xf>
    <xf numFmtId="0" fontId="15" fillId="0" borderId="49" xfId="0" applyFont="1" applyFill="1" applyBorder="1" applyAlignment="1" applyProtection="1">
      <alignment horizontal="center" vertical="center"/>
      <protection locked="0"/>
    </xf>
    <xf numFmtId="1" fontId="15" fillId="0" borderId="46" xfId="0" applyNumberFormat="1" applyFont="1" applyFill="1" applyBorder="1" applyAlignment="1" applyProtection="1">
      <alignment horizontal="center" vertical="center"/>
      <protection locked="0"/>
    </xf>
    <xf numFmtId="1" fontId="15" fillId="0" borderId="47" xfId="0" applyNumberFormat="1" applyFont="1" applyFill="1" applyBorder="1" applyAlignment="1" applyProtection="1">
      <alignment horizontal="center" vertical="center"/>
      <protection locked="0"/>
    </xf>
    <xf numFmtId="1" fontId="15" fillId="0" borderId="49" xfId="0" applyNumberFormat="1" applyFont="1" applyFill="1" applyBorder="1" applyAlignment="1" applyProtection="1">
      <alignment horizontal="center" vertical="center"/>
      <protection locked="0"/>
    </xf>
    <xf numFmtId="1" fontId="20" fillId="0" borderId="55" xfId="0" applyNumberFormat="1" applyFont="1" applyFill="1" applyBorder="1" applyAlignment="1" applyProtection="1">
      <alignment horizontal="center" vertical="center"/>
      <protection locked="0"/>
    </xf>
    <xf numFmtId="1" fontId="15" fillId="0" borderId="21" xfId="0" applyNumberFormat="1" applyFont="1" applyFill="1" applyBorder="1" applyAlignment="1" applyProtection="1">
      <alignment horizontal="center" vertical="center"/>
      <protection locked="0"/>
    </xf>
    <xf numFmtId="1" fontId="15" fillId="0" borderId="14" xfId="0" applyNumberFormat="1" applyFont="1" applyFill="1" applyBorder="1" applyAlignment="1" applyProtection="1">
      <alignment horizontal="center" vertical="center"/>
      <protection locked="0"/>
    </xf>
    <xf numFmtId="164" fontId="15" fillId="0" borderId="21" xfId="0" applyNumberFormat="1" applyFont="1" applyFill="1" applyBorder="1" applyAlignment="1" applyProtection="1">
      <alignment horizontal="center" vertical="center"/>
      <protection locked="0"/>
    </xf>
    <xf numFmtId="164" fontId="15" fillId="0" borderId="14" xfId="0" applyNumberFormat="1" applyFont="1" applyFill="1" applyBorder="1" applyAlignment="1" applyProtection="1">
      <alignment horizontal="center" vertical="center"/>
      <protection locked="0"/>
    </xf>
    <xf numFmtId="2" fontId="15" fillId="0" borderId="21" xfId="0" applyNumberFormat="1" applyFont="1" applyFill="1" applyBorder="1" applyAlignment="1" applyProtection="1">
      <alignment horizontal="center" vertical="center"/>
      <protection locked="0"/>
    </xf>
    <xf numFmtId="2" fontId="15" fillId="0" borderId="14" xfId="0" applyNumberFormat="1" applyFont="1" applyFill="1" applyBorder="1" applyAlignment="1" applyProtection="1">
      <alignment horizontal="center" vertical="center"/>
      <protection locked="0"/>
    </xf>
    <xf numFmtId="1" fontId="20" fillId="0" borderId="21" xfId="0" applyNumberFormat="1" applyFont="1" applyFill="1" applyBorder="1" applyAlignment="1" applyProtection="1">
      <alignment horizontal="center" vertical="center"/>
      <protection locked="0"/>
    </xf>
    <xf numFmtId="1" fontId="20" fillId="0" borderId="14" xfId="0" applyNumberFormat="1" applyFont="1" applyFill="1" applyBorder="1" applyAlignment="1" applyProtection="1">
      <alignment horizontal="center" vertical="center"/>
      <protection locked="0"/>
    </xf>
    <xf numFmtId="0" fontId="20" fillId="0" borderId="21" xfId="0" applyFont="1" applyFill="1" applyBorder="1" applyAlignment="1" applyProtection="1">
      <alignment horizontal="center" vertical="center"/>
      <protection locked="0"/>
    </xf>
    <xf numFmtId="0" fontId="20" fillId="0" borderId="14" xfId="0" applyFont="1" applyFill="1" applyBorder="1" applyAlignment="1" applyProtection="1">
      <alignment horizontal="center" vertical="center"/>
      <protection locked="0"/>
    </xf>
    <xf numFmtId="0" fontId="20" fillId="0" borderId="21" xfId="0" applyFont="1" applyFill="1" applyBorder="1" applyAlignment="1" applyProtection="1">
      <alignment horizontal="center" vertical="center" wrapText="1"/>
      <protection locked="0"/>
    </xf>
    <xf numFmtId="0" fontId="20" fillId="0" borderId="14" xfId="0" applyFont="1" applyFill="1" applyBorder="1" applyAlignment="1" applyProtection="1">
      <alignment horizontal="center" vertical="center" wrapText="1"/>
      <protection locked="0"/>
    </xf>
    <xf numFmtId="0" fontId="20" fillId="0" borderId="37" xfId="0" applyFont="1" applyFill="1" applyBorder="1" applyAlignment="1" applyProtection="1">
      <alignment horizontal="left" vertical="center" wrapText="1"/>
      <protection locked="0"/>
    </xf>
    <xf numFmtId="0" fontId="20" fillId="0" borderId="53" xfId="0" applyFont="1" applyFill="1" applyBorder="1" applyAlignment="1" applyProtection="1">
      <alignment horizontal="left" vertical="center" wrapText="1"/>
      <protection locked="0"/>
    </xf>
    <xf numFmtId="0" fontId="20" fillId="0" borderId="38" xfId="0" applyFont="1" applyFill="1" applyBorder="1" applyAlignment="1" applyProtection="1">
      <alignment horizontal="left" vertical="center" wrapText="1"/>
      <protection locked="0"/>
    </xf>
    <xf numFmtId="0" fontId="20" fillId="0" borderId="36" xfId="0" applyFont="1" applyFill="1" applyBorder="1" applyAlignment="1" applyProtection="1">
      <alignment horizontal="left" vertical="center" wrapText="1"/>
      <protection locked="0"/>
    </xf>
    <xf numFmtId="0" fontId="20" fillId="0" borderId="39" xfId="0" applyFont="1" applyFill="1" applyBorder="1" applyAlignment="1" applyProtection="1">
      <alignment horizontal="left" vertical="center" wrapText="1"/>
      <protection locked="0"/>
    </xf>
    <xf numFmtId="0" fontId="20" fillId="0" borderId="40" xfId="0" applyFont="1" applyFill="1" applyBorder="1" applyAlignment="1" applyProtection="1">
      <alignment horizontal="left" vertical="center" wrapText="1"/>
      <protection locked="0"/>
    </xf>
    <xf numFmtId="0" fontId="18" fillId="2" borderId="21" xfId="0" applyFont="1" applyFill="1" applyBorder="1" applyAlignment="1" applyProtection="1">
      <alignment horizontal="center" vertical="center"/>
      <protection locked="0"/>
    </xf>
    <xf numFmtId="0" fontId="18" fillId="2" borderId="14" xfId="0" applyFont="1" applyFill="1" applyBorder="1" applyAlignment="1" applyProtection="1">
      <alignment horizontal="center" vertical="center"/>
      <protection locked="0"/>
    </xf>
    <xf numFmtId="0" fontId="18" fillId="2" borderId="21" xfId="0" applyFont="1" applyFill="1" applyBorder="1" applyAlignment="1" applyProtection="1">
      <alignment horizontal="center" vertical="center" wrapText="1"/>
      <protection locked="0"/>
    </xf>
    <xf numFmtId="0" fontId="18" fillId="2" borderId="14" xfId="0" applyFont="1" applyFill="1" applyBorder="1" applyAlignment="1" applyProtection="1">
      <alignment horizontal="center" vertical="center" wrapText="1"/>
      <protection locked="0"/>
    </xf>
    <xf numFmtId="0" fontId="18" fillId="2" borderId="20" xfId="0" applyFont="1" applyFill="1" applyBorder="1" applyAlignment="1" applyProtection="1">
      <alignment horizontal="left" vertical="center" wrapText="1"/>
      <protection locked="0"/>
    </xf>
    <xf numFmtId="0" fontId="18" fillId="2" borderId="54" xfId="0" applyFont="1" applyFill="1" applyBorder="1" applyAlignment="1" applyProtection="1">
      <alignment horizontal="left" vertical="center" wrapText="1"/>
      <protection locked="0"/>
    </xf>
    <xf numFmtId="0" fontId="18" fillId="2" borderId="33" xfId="0" applyFont="1" applyFill="1" applyBorder="1" applyAlignment="1" applyProtection="1">
      <alignment horizontal="left" vertical="center" wrapText="1"/>
      <protection locked="0"/>
    </xf>
    <xf numFmtId="0" fontId="18" fillId="2" borderId="54" xfId="0" applyFont="1" applyFill="1" applyBorder="1" applyAlignment="1" applyProtection="1">
      <alignment vertical="center" wrapText="1"/>
      <protection locked="0"/>
    </xf>
    <xf numFmtId="0" fontId="18" fillId="2" borderId="33" xfId="0" applyFont="1" applyFill="1" applyBorder="1" applyAlignment="1" applyProtection="1">
      <alignment vertical="center" wrapText="1"/>
      <protection locked="0"/>
    </xf>
    <xf numFmtId="164" fontId="18" fillId="0" borderId="21" xfId="0" applyNumberFormat="1" applyFont="1" applyFill="1" applyBorder="1" applyAlignment="1" applyProtection="1">
      <alignment horizontal="center" vertical="center" wrapText="1"/>
      <protection locked="0"/>
    </xf>
    <xf numFmtId="164" fontId="1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37" xfId="0" applyFont="1" applyFill="1" applyBorder="1" applyAlignment="1" applyProtection="1">
      <alignment vertical="center" wrapText="1"/>
      <protection locked="0"/>
    </xf>
    <xf numFmtId="0" fontId="24" fillId="2" borderId="53" xfId="0" applyFont="1" applyFill="1" applyBorder="1" applyAlignment="1" applyProtection="1">
      <alignment vertical="center" wrapText="1"/>
      <protection locked="0"/>
    </xf>
    <xf numFmtId="0" fontId="24" fillId="2" borderId="38" xfId="0" applyFont="1" applyFill="1" applyBorder="1" applyAlignment="1" applyProtection="1">
      <alignment vertical="center" wrapText="1"/>
      <protection locked="0"/>
    </xf>
    <xf numFmtId="0" fontId="24" fillId="2" borderId="36" xfId="0" applyFont="1" applyFill="1" applyBorder="1" applyAlignment="1" applyProtection="1">
      <alignment vertical="center" wrapText="1"/>
      <protection locked="0"/>
    </xf>
    <xf numFmtId="0" fontId="24" fillId="2" borderId="39" xfId="0" applyFont="1" applyFill="1" applyBorder="1" applyAlignment="1" applyProtection="1">
      <alignment vertical="center" wrapText="1"/>
      <protection locked="0"/>
    </xf>
    <xf numFmtId="0" fontId="24" fillId="2" borderId="40" xfId="0" applyFont="1" applyFill="1" applyBorder="1" applyAlignment="1" applyProtection="1">
      <alignment vertical="center" wrapText="1"/>
      <protection locked="0"/>
    </xf>
    <xf numFmtId="9" fontId="18" fillId="0" borderId="21" xfId="0" applyNumberFormat="1" applyFont="1" applyFill="1" applyBorder="1" applyAlignment="1" applyProtection="1">
      <alignment horizontal="center" vertical="center" wrapText="1"/>
      <protection locked="0"/>
    </xf>
    <xf numFmtId="9" fontId="1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21" xfId="0" applyFont="1" applyFill="1" applyBorder="1" applyAlignment="1" applyProtection="1">
      <alignment horizontal="center" vertical="center" wrapText="1"/>
      <protection locked="0"/>
    </xf>
    <xf numFmtId="0" fontId="24" fillId="0" borderId="14" xfId="0" applyFont="1" applyFill="1" applyBorder="1" applyAlignment="1" applyProtection="1">
      <alignment horizontal="center" vertical="center" wrapText="1"/>
      <protection locked="0"/>
    </xf>
    <xf numFmtId="0" fontId="18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21" xfId="0" applyFont="1" applyFill="1" applyBorder="1" applyAlignment="1" applyProtection="1">
      <alignment horizontal="center" vertical="center" wrapText="1"/>
      <protection locked="0"/>
    </xf>
    <xf numFmtId="0" fontId="20" fillId="2" borderId="14" xfId="0" applyFont="1" applyFill="1" applyBorder="1" applyAlignment="1" applyProtection="1">
      <alignment horizontal="center" vertical="center" wrapText="1"/>
      <protection locked="0"/>
    </xf>
    <xf numFmtId="0" fontId="24" fillId="0" borderId="21" xfId="0" applyNumberFormat="1" applyFont="1" applyFill="1" applyBorder="1" applyAlignment="1" applyProtection="1">
      <alignment horizontal="center" vertical="center"/>
      <protection locked="0"/>
    </xf>
    <xf numFmtId="0" fontId="24" fillId="0" borderId="14" xfId="0" applyNumberFormat="1" applyFont="1" applyFill="1" applyBorder="1" applyAlignment="1" applyProtection="1">
      <alignment horizontal="center" vertical="center"/>
      <protection locked="0"/>
    </xf>
    <xf numFmtId="1" fontId="18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18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20" xfId="0" applyFont="1" applyFill="1" applyBorder="1" applyAlignment="1" applyProtection="1">
      <alignment horizontal="left"/>
    </xf>
    <xf numFmtId="0" fontId="20" fillId="0" borderId="54" xfId="0" applyFont="1" applyFill="1" applyBorder="1" applyAlignment="1" applyProtection="1">
      <alignment horizontal="left"/>
    </xf>
    <xf numFmtId="1" fontId="8" fillId="2" borderId="21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2" borderId="16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2" borderId="14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 filterMode="1"/>
  <dimension ref="A1:BE298"/>
  <sheetViews>
    <sheetView showZeros="0" tabSelected="1" zoomScale="40" zoomScaleNormal="40" zoomScaleSheetLayoutView="50" zoomScalePageLayoutView="60" workbookViewId="0">
      <selection activeCell="BA68" sqref="BA68:BA69"/>
    </sheetView>
  </sheetViews>
  <sheetFormatPr defaultColWidth="9.140625" defaultRowHeight="12" customHeight="1" x14ac:dyDescent="0.2"/>
  <cols>
    <col min="1" max="1" width="3" style="11" customWidth="1"/>
    <col min="2" max="2" width="7" style="100" customWidth="1"/>
    <col min="3" max="3" width="4.7109375" style="22" customWidth="1"/>
    <col min="4" max="4" width="9.85546875" style="22" customWidth="1"/>
    <col min="5" max="5" width="15.85546875" style="22" customWidth="1"/>
    <col min="6" max="6" width="24.28515625" style="23" customWidth="1"/>
    <col min="7" max="7" width="10.42578125" style="23" customWidth="1"/>
    <col min="8" max="8" width="16.7109375" style="24" customWidth="1"/>
    <col min="9" max="9" width="12" style="23" customWidth="1"/>
    <col min="10" max="10" width="10.140625" style="23" customWidth="1"/>
    <col min="11" max="11" width="12" style="23" customWidth="1"/>
    <col min="12" max="12" width="4.7109375" style="24" customWidth="1"/>
    <col min="13" max="13" width="3" style="24" customWidth="1"/>
    <col min="14" max="14" width="10.42578125" style="24" customWidth="1"/>
    <col min="15" max="15" width="10.28515625" style="24" customWidth="1"/>
    <col min="16" max="16" width="8.5703125" style="24" customWidth="1"/>
    <col min="17" max="17" width="13.42578125" style="27" customWidth="1"/>
    <col min="18" max="18" width="14" style="24" customWidth="1"/>
    <col min="19" max="19" width="12.5703125" style="24" customWidth="1"/>
    <col min="20" max="20" width="7" style="24" customWidth="1"/>
    <col min="21" max="21" width="7.140625" style="24" customWidth="1"/>
    <col min="22" max="22" width="7.28515625" style="24" customWidth="1"/>
    <col min="23" max="23" width="9.42578125" style="24" customWidth="1"/>
    <col min="24" max="24" width="10" style="27" customWidth="1"/>
    <col min="25" max="26" width="12" style="27" customWidth="1"/>
    <col min="27" max="27" width="9.7109375" style="27" customWidth="1"/>
    <col min="28" max="28" width="10.140625" style="27" customWidth="1"/>
    <col min="29" max="30" width="11.85546875" style="27" customWidth="1"/>
    <col min="31" max="31" width="10" style="27" customWidth="1"/>
    <col min="32" max="32" width="11.85546875" style="27" customWidth="1"/>
    <col min="33" max="33" width="10.140625" style="27" customWidth="1"/>
    <col min="34" max="34" width="10" style="27" customWidth="1"/>
    <col min="35" max="35" width="4.5703125" style="27" customWidth="1"/>
    <col min="36" max="36" width="4.140625" style="27" customWidth="1"/>
    <col min="37" max="37" width="8.85546875" style="27" customWidth="1"/>
    <col min="38" max="38" width="13.7109375" style="27" customWidth="1"/>
    <col min="39" max="39" width="14.28515625" style="27" customWidth="1"/>
    <col min="40" max="40" width="14.42578125" style="27" customWidth="1"/>
    <col min="41" max="41" width="13.7109375" style="27" customWidth="1"/>
    <col min="42" max="42" width="14.85546875" style="27" customWidth="1"/>
    <col min="43" max="43" width="12.42578125" style="27" customWidth="1"/>
    <col min="44" max="44" width="11.42578125" style="27" customWidth="1"/>
    <col min="45" max="45" width="11.85546875" style="27" customWidth="1"/>
    <col min="46" max="46" width="13.85546875" style="27" customWidth="1"/>
    <col min="47" max="47" width="14.140625" style="27" customWidth="1"/>
    <col min="48" max="48" width="13.42578125" style="27" customWidth="1"/>
    <col min="49" max="49" width="3.140625" style="24" customWidth="1"/>
    <col min="50" max="50" width="7" style="24" customWidth="1"/>
    <col min="51" max="51" width="9.42578125" style="24" customWidth="1"/>
    <col min="52" max="52" width="13.85546875" style="24" customWidth="1"/>
    <col min="53" max="53" width="15.85546875" style="27" customWidth="1"/>
    <col min="54" max="54" width="17.28515625" style="24" customWidth="1"/>
    <col min="55" max="55" width="25" style="24" customWidth="1"/>
    <col min="56" max="56" width="9.28515625" style="24" bestFit="1" customWidth="1"/>
    <col min="57" max="57" width="18.140625" style="33" customWidth="1"/>
    <col min="58" max="16384" width="9.140625" style="24"/>
  </cols>
  <sheetData>
    <row r="1" spans="2:57" ht="16.5" customHeight="1" thickBot="1" x14ac:dyDescent="0.3">
      <c r="B1" s="21"/>
      <c r="L1" s="25"/>
      <c r="N1" s="21"/>
      <c r="O1" s="21"/>
      <c r="P1" s="21"/>
      <c r="Q1" s="18"/>
      <c r="R1" s="21"/>
      <c r="S1" s="21"/>
      <c r="T1" s="21"/>
      <c r="U1" s="21"/>
      <c r="V1" s="21"/>
      <c r="W1" s="21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21"/>
      <c r="AX1" s="21"/>
      <c r="AY1" s="21"/>
      <c r="AZ1" s="21"/>
      <c r="BA1" s="18"/>
      <c r="BB1" s="21"/>
      <c r="BE1" s="26"/>
    </row>
    <row r="2" spans="2:57" ht="21.75" customHeight="1" x14ac:dyDescent="0.25">
      <c r="B2" s="21"/>
      <c r="C2" s="382" t="s">
        <v>13</v>
      </c>
      <c r="D2" s="382"/>
      <c r="E2" s="382"/>
      <c r="F2" s="21"/>
      <c r="G2" s="21"/>
      <c r="I2" s="27"/>
      <c r="J2" s="24"/>
      <c r="S2" s="182" t="s">
        <v>12</v>
      </c>
      <c r="T2" s="18"/>
      <c r="U2" s="21"/>
      <c r="V2" s="21"/>
      <c r="W2" s="18"/>
      <c r="X2" s="21"/>
      <c r="Y2" s="21"/>
      <c r="Z2" s="28" t="s">
        <v>7</v>
      </c>
      <c r="AA2" s="29"/>
      <c r="AB2" s="253" t="s">
        <v>270</v>
      </c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30"/>
      <c r="AY2" s="30" t="s">
        <v>6</v>
      </c>
      <c r="AZ2" s="31" t="s">
        <v>5</v>
      </c>
      <c r="BA2" s="30" t="s">
        <v>4</v>
      </c>
      <c r="BB2" s="32" t="s">
        <v>3</v>
      </c>
    </row>
    <row r="3" spans="2:57" ht="16.5" customHeight="1" x14ac:dyDescent="0.25">
      <c r="B3" s="21"/>
      <c r="C3" s="23"/>
      <c r="D3" s="21"/>
      <c r="E3" s="24"/>
      <c r="F3" s="21"/>
      <c r="G3" s="21"/>
      <c r="I3" s="27"/>
      <c r="J3" s="24"/>
      <c r="S3" s="381" t="s">
        <v>69</v>
      </c>
      <c r="T3" s="381"/>
      <c r="U3" s="381"/>
      <c r="V3" s="381"/>
      <c r="W3" s="245" t="s">
        <v>425</v>
      </c>
      <c r="X3" s="245"/>
      <c r="Y3" s="246"/>
      <c r="Z3" s="34">
        <v>1</v>
      </c>
      <c r="AA3" s="35"/>
      <c r="AB3" s="254" t="s">
        <v>415</v>
      </c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36"/>
      <c r="AY3" s="36">
        <v>24</v>
      </c>
      <c r="AZ3" s="37">
        <v>19</v>
      </c>
      <c r="BA3" s="36">
        <v>19</v>
      </c>
      <c r="BB3" s="38">
        <f>AX3+BA3+AZ3+AY3</f>
        <v>62</v>
      </c>
    </row>
    <row r="4" spans="2:57" ht="15" customHeight="1" x14ac:dyDescent="0.3">
      <c r="B4" s="183"/>
      <c r="C4" s="23"/>
      <c r="D4" s="21"/>
      <c r="E4" s="24"/>
      <c r="F4" s="21"/>
      <c r="G4" s="21"/>
      <c r="I4" s="27"/>
      <c r="J4" s="24"/>
      <c r="S4" s="379" t="s">
        <v>416</v>
      </c>
      <c r="T4" s="379"/>
      <c r="U4" s="379"/>
      <c r="V4" s="379"/>
      <c r="W4" s="379"/>
      <c r="X4" s="379"/>
      <c r="Y4" s="380"/>
      <c r="Z4" s="39">
        <v>2</v>
      </c>
      <c r="AA4" s="40"/>
      <c r="AB4" s="255" t="s">
        <v>293</v>
      </c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36"/>
      <c r="AY4" s="36">
        <v>24</v>
      </c>
      <c r="AZ4" s="37">
        <v>19</v>
      </c>
      <c r="BA4" s="36">
        <v>19</v>
      </c>
      <c r="BB4" s="38">
        <f>AX4+BA4+AZ4+AY4</f>
        <v>62</v>
      </c>
    </row>
    <row r="5" spans="2:57" ht="20.25" customHeight="1" x14ac:dyDescent="0.25">
      <c r="B5" s="184"/>
      <c r="C5" s="262" t="s">
        <v>225</v>
      </c>
      <c r="D5" s="275"/>
      <c r="E5" s="275"/>
      <c r="F5" s="275"/>
      <c r="G5" s="275"/>
      <c r="H5" s="275"/>
      <c r="I5" s="275"/>
      <c r="J5" s="275"/>
      <c r="S5" s="262" t="s">
        <v>228</v>
      </c>
      <c r="T5" s="262"/>
      <c r="U5" s="262"/>
      <c r="V5" s="262"/>
      <c r="W5" s="262"/>
      <c r="X5" s="262"/>
      <c r="Y5" s="263"/>
      <c r="Z5" s="39">
        <v>3</v>
      </c>
      <c r="AA5" s="40"/>
      <c r="AB5" s="255" t="s">
        <v>294</v>
      </c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41"/>
      <c r="AY5" s="41">
        <v>506</v>
      </c>
      <c r="AZ5" s="42">
        <v>659</v>
      </c>
      <c r="BA5" s="41">
        <v>139</v>
      </c>
      <c r="BB5" s="38">
        <f>AX5+BA5+AZ5+AY5</f>
        <v>1304</v>
      </c>
    </row>
    <row r="6" spans="2:57" ht="39" customHeight="1" x14ac:dyDescent="0.25">
      <c r="B6" s="21"/>
      <c r="C6" s="275"/>
      <c r="D6" s="275"/>
      <c r="E6" s="275"/>
      <c r="F6" s="275"/>
      <c r="G6" s="275"/>
      <c r="H6" s="275"/>
      <c r="I6" s="275"/>
      <c r="J6" s="275"/>
      <c r="S6" s="262"/>
      <c r="T6" s="262"/>
      <c r="U6" s="262"/>
      <c r="V6" s="262"/>
      <c r="W6" s="262"/>
      <c r="X6" s="262"/>
      <c r="Y6" s="263"/>
      <c r="Z6" s="374">
        <v>4</v>
      </c>
      <c r="AA6" s="43"/>
      <c r="AB6" s="370" t="s">
        <v>269</v>
      </c>
      <c r="AC6" s="370"/>
      <c r="AD6" s="370"/>
      <c r="AE6" s="370"/>
      <c r="AF6" s="370"/>
      <c r="AG6" s="370"/>
      <c r="AH6" s="370"/>
      <c r="AI6" s="370"/>
      <c r="AJ6" s="370"/>
      <c r="AK6" s="370"/>
      <c r="AL6" s="370"/>
      <c r="AM6" s="370"/>
      <c r="AN6" s="370"/>
      <c r="AO6" s="370"/>
      <c r="AP6" s="370"/>
      <c r="AQ6" s="370"/>
      <c r="AR6" s="370"/>
      <c r="AS6" s="370"/>
      <c r="AT6" s="370"/>
      <c r="AU6" s="370"/>
      <c r="AV6" s="370"/>
      <c r="AW6" s="370"/>
      <c r="AX6" s="282">
        <f>L271</f>
        <v>0</v>
      </c>
      <c r="AY6" s="289">
        <v>670</v>
      </c>
      <c r="AZ6" s="281">
        <v>1253</v>
      </c>
      <c r="BA6" s="282">
        <v>246</v>
      </c>
      <c r="BB6" s="287">
        <f>BA6+AZ6+AY6+AX6</f>
        <v>2169</v>
      </c>
    </row>
    <row r="7" spans="2:57" ht="19.5" customHeight="1" thickBot="1" x14ac:dyDescent="0.35">
      <c r="B7" s="185"/>
      <c r="C7" s="44"/>
      <c r="D7" s="45"/>
      <c r="E7" s="44"/>
      <c r="F7" s="45"/>
      <c r="G7" s="45"/>
      <c r="H7" s="45"/>
      <c r="I7" s="46"/>
      <c r="J7" s="45"/>
      <c r="S7" s="262"/>
      <c r="T7" s="262"/>
      <c r="U7" s="262"/>
      <c r="V7" s="262"/>
      <c r="W7" s="262"/>
      <c r="X7" s="262"/>
      <c r="Y7" s="263"/>
      <c r="Z7" s="375"/>
      <c r="AA7" s="47"/>
      <c r="AB7" s="370"/>
      <c r="AC7" s="370"/>
      <c r="AD7" s="370"/>
      <c r="AE7" s="370"/>
      <c r="AF7" s="370"/>
      <c r="AG7" s="370"/>
      <c r="AH7" s="370"/>
      <c r="AI7" s="370"/>
      <c r="AJ7" s="370"/>
      <c r="AK7" s="370"/>
      <c r="AL7" s="370"/>
      <c r="AM7" s="370"/>
      <c r="AN7" s="370"/>
      <c r="AO7" s="370"/>
      <c r="AP7" s="370"/>
      <c r="AQ7" s="370"/>
      <c r="AR7" s="370"/>
      <c r="AS7" s="370"/>
      <c r="AT7" s="370"/>
      <c r="AU7" s="370"/>
      <c r="AV7" s="370"/>
      <c r="AW7" s="370"/>
      <c r="AX7" s="282"/>
      <c r="AY7" s="289"/>
      <c r="AZ7" s="281"/>
      <c r="BA7" s="282"/>
      <c r="BB7" s="288"/>
    </row>
    <row r="8" spans="2:57" ht="19.5" customHeight="1" thickBot="1" x14ac:dyDescent="0.35">
      <c r="B8" s="21"/>
      <c r="C8" s="48"/>
      <c r="D8" s="49" t="s">
        <v>241</v>
      </c>
      <c r="E8" s="48"/>
      <c r="F8" s="48"/>
      <c r="G8" s="48"/>
      <c r="H8" s="48"/>
      <c r="I8" s="50"/>
      <c r="J8" s="48"/>
      <c r="S8" s="51" t="s">
        <v>229</v>
      </c>
      <c r="T8" s="52"/>
      <c r="U8" s="52"/>
      <c r="V8" s="52"/>
      <c r="W8" s="52"/>
      <c r="X8" s="52"/>
      <c r="Y8" s="53"/>
      <c r="Z8" s="54"/>
      <c r="AA8" s="55"/>
      <c r="AB8" s="371" t="s">
        <v>25</v>
      </c>
      <c r="AC8" s="371"/>
      <c r="AD8" s="371"/>
      <c r="AE8" s="371"/>
      <c r="AF8" s="371"/>
      <c r="AG8" s="371"/>
      <c r="AH8" s="371"/>
      <c r="AI8" s="371"/>
      <c r="AJ8" s="371"/>
      <c r="AK8" s="371"/>
      <c r="AL8" s="371"/>
      <c r="AM8" s="371"/>
      <c r="AN8" s="371"/>
      <c r="AO8" s="371"/>
      <c r="AP8" s="371"/>
      <c r="AQ8" s="371"/>
      <c r="AR8" s="371"/>
      <c r="AS8" s="371"/>
      <c r="AT8" s="371"/>
      <c r="AU8" s="371"/>
      <c r="AV8" s="371"/>
      <c r="AW8" s="372"/>
      <c r="AX8" s="36"/>
      <c r="AY8" s="36"/>
      <c r="AZ8" s="56"/>
      <c r="BA8" s="36"/>
      <c r="BB8" s="57">
        <f>BA8+AZ8+AY8</f>
        <v>0</v>
      </c>
    </row>
    <row r="9" spans="2:57" ht="18" customHeight="1" x14ac:dyDescent="0.25">
      <c r="B9" s="21"/>
      <c r="C9" s="23"/>
      <c r="D9" s="21"/>
      <c r="E9" s="21"/>
      <c r="F9" s="21"/>
      <c r="G9" s="21"/>
      <c r="I9" s="27"/>
      <c r="J9" s="24"/>
      <c r="S9" s="58"/>
      <c r="T9" s="59"/>
      <c r="U9" s="60"/>
      <c r="V9" s="21"/>
      <c r="W9" s="21"/>
      <c r="X9" s="21"/>
      <c r="Y9" s="21"/>
      <c r="Z9" s="34" t="s">
        <v>8</v>
      </c>
      <c r="AA9" s="35"/>
      <c r="AB9" s="255" t="s">
        <v>10</v>
      </c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61"/>
      <c r="AY9" s="61"/>
      <c r="AZ9" s="62"/>
      <c r="BA9" s="61"/>
      <c r="BB9" s="63">
        <f>BA9+AZ9+AY9</f>
        <v>0</v>
      </c>
    </row>
    <row r="10" spans="2:57" ht="15.75" customHeight="1" x14ac:dyDescent="0.25">
      <c r="B10" s="21"/>
      <c r="K10" s="64"/>
      <c r="L10" s="58"/>
      <c r="M10" s="21"/>
      <c r="N10" s="21"/>
      <c r="O10" s="21"/>
      <c r="P10" s="21"/>
      <c r="Q10" s="18"/>
      <c r="R10" s="21"/>
      <c r="S10" s="21"/>
      <c r="T10" s="21"/>
      <c r="U10" s="21"/>
      <c r="V10" s="21"/>
      <c r="W10" s="21"/>
      <c r="X10" s="18"/>
      <c r="Y10" s="18"/>
      <c r="Z10" s="39" t="s">
        <v>9</v>
      </c>
      <c r="AA10" s="40"/>
      <c r="AB10" s="255" t="s">
        <v>11</v>
      </c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61">
        <v>0</v>
      </c>
      <c r="AY10" s="61"/>
      <c r="AZ10" s="65"/>
      <c r="BA10" s="61"/>
      <c r="BB10" s="63">
        <f>BA10+AZ10+AY10</f>
        <v>0</v>
      </c>
    </row>
    <row r="11" spans="2:57" ht="18" customHeight="1" x14ac:dyDescent="0.25">
      <c r="B11" s="21"/>
      <c r="L11" s="21"/>
      <c r="M11" s="66" t="s">
        <v>0</v>
      </c>
      <c r="N11" s="21"/>
      <c r="O11" s="21"/>
      <c r="P11" s="21"/>
      <c r="Q11" s="18"/>
      <c r="R11" s="21"/>
      <c r="S11" s="21"/>
      <c r="T11" s="21"/>
      <c r="U11" s="21"/>
      <c r="V11" s="21"/>
      <c r="W11" s="21"/>
      <c r="X11" s="18"/>
      <c r="Y11" s="18"/>
      <c r="Z11" s="67"/>
      <c r="AA11" s="68"/>
      <c r="AB11" s="376" t="s">
        <v>3</v>
      </c>
      <c r="AC11" s="376"/>
      <c r="AD11" s="376"/>
      <c r="AE11" s="376"/>
      <c r="AF11" s="376"/>
      <c r="AG11" s="376"/>
      <c r="AH11" s="376"/>
      <c r="AI11" s="376"/>
      <c r="AJ11" s="376"/>
      <c r="AK11" s="376"/>
      <c r="AL11" s="376"/>
      <c r="AM11" s="376"/>
      <c r="AN11" s="376"/>
      <c r="AO11" s="376"/>
      <c r="AP11" s="376"/>
      <c r="AQ11" s="376"/>
      <c r="AR11" s="376"/>
      <c r="AS11" s="376"/>
      <c r="AT11" s="376"/>
      <c r="AU11" s="376"/>
      <c r="AV11" s="376"/>
      <c r="AW11" s="376"/>
      <c r="AX11" s="69"/>
      <c r="AY11" s="69"/>
      <c r="AZ11" s="70"/>
      <c r="BA11" s="69"/>
      <c r="BB11" s="63"/>
    </row>
    <row r="12" spans="2:57" ht="16.5" customHeight="1" x14ac:dyDescent="0.25">
      <c r="B12" s="21"/>
      <c r="L12" s="21"/>
      <c r="M12" s="66" t="s">
        <v>73</v>
      </c>
      <c r="N12" s="71"/>
      <c r="O12" s="21"/>
      <c r="P12" s="21"/>
      <c r="Q12" s="18"/>
      <c r="R12" s="21"/>
      <c r="S12" s="21"/>
      <c r="T12" s="21"/>
      <c r="U12" s="21"/>
      <c r="V12" s="21"/>
      <c r="W12" s="21"/>
      <c r="X12" s="18"/>
      <c r="Y12" s="18"/>
      <c r="Z12" s="39">
        <v>1</v>
      </c>
      <c r="AA12" s="40"/>
      <c r="AB12" s="255" t="s">
        <v>36</v>
      </c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72"/>
      <c r="AY12" s="72"/>
      <c r="AZ12" s="73"/>
      <c r="BA12" s="72">
        <v>9</v>
      </c>
      <c r="BB12" s="74">
        <f>BA12</f>
        <v>9</v>
      </c>
    </row>
    <row r="13" spans="2:57" ht="15.75" customHeight="1" x14ac:dyDescent="0.25">
      <c r="B13" s="58"/>
      <c r="L13" s="21"/>
      <c r="M13" s="66" t="s">
        <v>1</v>
      </c>
      <c r="N13" s="21"/>
      <c r="O13" s="21"/>
      <c r="P13" s="21"/>
      <c r="Q13" s="18"/>
      <c r="R13" s="21"/>
      <c r="S13" s="21"/>
      <c r="T13" s="21"/>
      <c r="U13" s="21"/>
      <c r="V13" s="21"/>
      <c r="W13" s="21"/>
      <c r="X13" s="18"/>
      <c r="Y13" s="18"/>
      <c r="Z13" s="39">
        <v>2</v>
      </c>
      <c r="AA13" s="40"/>
      <c r="AB13" s="255" t="s">
        <v>271</v>
      </c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72"/>
      <c r="AY13" s="72">
        <v>12</v>
      </c>
      <c r="AZ13" s="73">
        <v>69</v>
      </c>
      <c r="BA13" s="72">
        <v>10</v>
      </c>
      <c r="BB13" s="74">
        <f>BA13+AZ13+AY13</f>
        <v>91</v>
      </c>
    </row>
    <row r="14" spans="2:57" ht="12" customHeight="1" x14ac:dyDescent="0.25">
      <c r="B14" s="75"/>
      <c r="C14" s="76"/>
      <c r="D14" s="76"/>
      <c r="E14" s="76"/>
      <c r="F14" s="77"/>
      <c r="G14" s="77"/>
      <c r="H14" s="78"/>
      <c r="L14" s="21"/>
      <c r="M14" s="21"/>
      <c r="N14" s="58"/>
      <c r="O14" s="21"/>
      <c r="P14" s="58"/>
      <c r="Q14" s="79"/>
      <c r="R14" s="58"/>
      <c r="S14" s="58"/>
      <c r="T14" s="58"/>
      <c r="U14" s="21"/>
      <c r="V14" s="21"/>
      <c r="W14" s="21"/>
      <c r="X14" s="18"/>
      <c r="Y14" s="18"/>
      <c r="Z14" s="39">
        <v>3</v>
      </c>
      <c r="AA14" s="40"/>
      <c r="AB14" s="255" t="s">
        <v>24</v>
      </c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72"/>
      <c r="AY14" s="72"/>
      <c r="AZ14" s="73"/>
      <c r="BA14" s="72"/>
      <c r="BB14" s="74">
        <f t="shared" ref="BB14:BB26" si="0">BA14+AZ14+AY14</f>
        <v>0</v>
      </c>
    </row>
    <row r="15" spans="2:57" ht="15.75" customHeight="1" x14ac:dyDescent="0.25">
      <c r="B15" s="383"/>
      <c r="C15" s="383"/>
      <c r="D15" s="383"/>
      <c r="E15" s="383"/>
      <c r="F15" s="383"/>
      <c r="G15" s="77"/>
      <c r="H15" s="78"/>
      <c r="L15" s="21"/>
      <c r="M15" s="21"/>
      <c r="N15" s="21"/>
      <c r="O15" s="21"/>
      <c r="P15" s="21"/>
      <c r="Q15" s="18"/>
      <c r="R15" s="58"/>
      <c r="S15" s="58"/>
      <c r="T15" s="58"/>
      <c r="U15" s="21"/>
      <c r="V15" s="21"/>
      <c r="W15" s="21"/>
      <c r="X15" s="18"/>
      <c r="Y15" s="18"/>
      <c r="Z15" s="39">
        <v>4</v>
      </c>
      <c r="AA15" s="40"/>
      <c r="AB15" s="255" t="s">
        <v>28</v>
      </c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72"/>
      <c r="AY15" s="72"/>
      <c r="AZ15" s="73"/>
      <c r="BA15" s="72"/>
      <c r="BB15" s="74">
        <f t="shared" si="0"/>
        <v>0</v>
      </c>
    </row>
    <row r="16" spans="2:57" ht="22.5" customHeight="1" x14ac:dyDescent="0.25">
      <c r="B16" s="21"/>
      <c r="F16" s="284"/>
      <c r="G16" s="284"/>
      <c r="H16" s="285"/>
      <c r="I16" s="284"/>
      <c r="J16" s="284"/>
      <c r="K16" s="284"/>
      <c r="L16" s="286"/>
      <c r="M16" s="286"/>
      <c r="N16" s="286"/>
      <c r="O16" s="286"/>
      <c r="P16" s="286"/>
      <c r="Q16" s="286"/>
      <c r="R16" s="286"/>
      <c r="S16" s="286"/>
      <c r="T16" s="286"/>
      <c r="U16" s="58"/>
      <c r="V16" s="58"/>
      <c r="W16" s="58"/>
      <c r="X16" s="18"/>
      <c r="Y16" s="18"/>
      <c r="Z16" s="39">
        <v>5</v>
      </c>
      <c r="AA16" s="40"/>
      <c r="AB16" s="255" t="s">
        <v>272</v>
      </c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72"/>
      <c r="AY16" s="72">
        <v>6</v>
      </c>
      <c r="AZ16" s="73">
        <v>23</v>
      </c>
      <c r="BA16" s="72">
        <v>9</v>
      </c>
      <c r="BB16" s="74">
        <f t="shared" si="0"/>
        <v>38</v>
      </c>
    </row>
    <row r="17" spans="2:57" ht="18" customHeight="1" x14ac:dyDescent="0.25">
      <c r="B17" s="21"/>
      <c r="L17" s="21"/>
      <c r="M17" s="21"/>
      <c r="N17" s="21"/>
      <c r="O17" s="21"/>
      <c r="P17" s="21"/>
      <c r="Q17" s="18"/>
      <c r="R17" s="21"/>
      <c r="S17" s="21"/>
      <c r="T17" s="21"/>
      <c r="U17" s="21"/>
      <c r="V17" s="21"/>
      <c r="W17" s="21"/>
      <c r="X17" s="18"/>
      <c r="Y17" s="18"/>
      <c r="Z17" s="39">
        <v>6</v>
      </c>
      <c r="AA17" s="40"/>
      <c r="AB17" s="255" t="s">
        <v>273</v>
      </c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72"/>
      <c r="AY17" s="72">
        <v>12</v>
      </c>
      <c r="AZ17" s="73">
        <v>69</v>
      </c>
      <c r="BA17" s="72">
        <v>14</v>
      </c>
      <c r="BB17" s="74">
        <f t="shared" si="0"/>
        <v>95</v>
      </c>
    </row>
    <row r="18" spans="2:57" ht="18" customHeight="1" x14ac:dyDescent="0.25">
      <c r="B18" s="21"/>
      <c r="Q18" s="18"/>
      <c r="R18" s="21"/>
      <c r="S18" s="21"/>
      <c r="T18" s="21"/>
      <c r="U18" s="21"/>
      <c r="V18" s="21"/>
      <c r="W18" s="21"/>
      <c r="X18" s="18"/>
      <c r="Y18" s="18"/>
      <c r="Z18" s="39">
        <v>7</v>
      </c>
      <c r="AA18" s="40"/>
      <c r="AB18" s="255" t="s">
        <v>140</v>
      </c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72"/>
      <c r="AY18" s="72"/>
      <c r="AZ18" s="73">
        <v>36</v>
      </c>
      <c r="BA18" s="72"/>
      <c r="BB18" s="74">
        <v>36</v>
      </c>
    </row>
    <row r="19" spans="2:57" ht="17.25" customHeight="1" x14ac:dyDescent="0.3">
      <c r="B19" s="21"/>
      <c r="H19" s="80" t="s">
        <v>55</v>
      </c>
      <c r="I19" s="80"/>
      <c r="J19" s="80"/>
      <c r="K19" s="80"/>
      <c r="L19" s="80"/>
      <c r="M19" s="48"/>
      <c r="N19" s="48"/>
      <c r="O19" s="48"/>
      <c r="Q19" s="18"/>
      <c r="R19" s="21"/>
      <c r="S19" s="21"/>
      <c r="T19" s="21"/>
      <c r="U19" s="21"/>
      <c r="V19" s="21"/>
      <c r="W19" s="21"/>
      <c r="X19" s="18"/>
      <c r="Y19" s="18"/>
      <c r="Z19" s="39">
        <v>8</v>
      </c>
      <c r="AA19" s="40"/>
      <c r="AB19" s="255" t="s">
        <v>32</v>
      </c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72"/>
      <c r="AY19" s="72">
        <v>34</v>
      </c>
      <c r="AZ19" s="73">
        <v>27</v>
      </c>
      <c r="BA19" s="72"/>
      <c r="BB19" s="74">
        <v>61</v>
      </c>
    </row>
    <row r="20" spans="2:57" ht="16.5" customHeight="1" x14ac:dyDescent="0.3">
      <c r="B20" s="21"/>
      <c r="H20" s="48"/>
      <c r="I20" s="48"/>
      <c r="J20" s="81" t="s">
        <v>2</v>
      </c>
      <c r="K20" s="48"/>
      <c r="L20" s="48"/>
      <c r="M20" s="48"/>
      <c r="N20" s="48"/>
      <c r="O20" s="48"/>
      <c r="P20" s="21"/>
      <c r="Q20" s="18"/>
      <c r="R20" s="21"/>
      <c r="S20" s="21"/>
      <c r="T20" s="21"/>
      <c r="U20" s="21"/>
      <c r="V20" s="21"/>
      <c r="W20" s="21"/>
      <c r="X20" s="18"/>
      <c r="Y20" s="18"/>
      <c r="Z20" s="39">
        <v>9</v>
      </c>
      <c r="AA20" s="40"/>
      <c r="AB20" s="255" t="s">
        <v>137</v>
      </c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72"/>
      <c r="AY20" s="72"/>
      <c r="AZ20" s="73"/>
      <c r="BA20" s="72"/>
      <c r="BB20" s="74">
        <f t="shared" si="0"/>
        <v>0</v>
      </c>
    </row>
    <row r="21" spans="2:57" ht="20.25" x14ac:dyDescent="0.3">
      <c r="B21" s="21"/>
      <c r="H21" s="48"/>
      <c r="I21" s="48"/>
      <c r="J21" s="48"/>
      <c r="K21" s="48"/>
      <c r="L21" s="48"/>
      <c r="M21" s="48"/>
      <c r="N21" s="48"/>
      <c r="O21" s="48"/>
      <c r="P21" s="21"/>
      <c r="Q21" s="18"/>
      <c r="R21" s="21"/>
      <c r="S21" s="21"/>
      <c r="T21" s="21"/>
      <c r="U21" s="21"/>
      <c r="V21" s="21"/>
      <c r="W21" s="21"/>
      <c r="X21" s="18"/>
      <c r="Y21" s="18"/>
      <c r="Z21" s="39">
        <v>10</v>
      </c>
      <c r="AA21" s="40"/>
      <c r="AB21" s="255" t="s">
        <v>138</v>
      </c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72"/>
      <c r="AY21" s="72"/>
      <c r="AZ21" s="73"/>
      <c r="BA21" s="72"/>
      <c r="BB21" s="74">
        <f t="shared" si="0"/>
        <v>0</v>
      </c>
    </row>
    <row r="22" spans="2:57" ht="13.5" customHeight="1" x14ac:dyDescent="0.3">
      <c r="B22" s="21"/>
      <c r="H22" s="48"/>
      <c r="I22" s="48"/>
      <c r="J22" s="48"/>
      <c r="K22" s="48"/>
      <c r="L22" s="48"/>
      <c r="M22" s="48"/>
      <c r="N22" s="48"/>
      <c r="O22" s="48"/>
      <c r="P22" s="21"/>
      <c r="Q22" s="18"/>
      <c r="R22" s="21"/>
      <c r="S22" s="21"/>
      <c r="T22" s="21"/>
      <c r="U22" s="21"/>
      <c r="V22" s="21"/>
      <c r="W22" s="21"/>
      <c r="X22" s="18"/>
      <c r="Y22" s="18"/>
      <c r="Z22" s="39">
        <v>11</v>
      </c>
      <c r="AA22" s="40"/>
      <c r="AB22" s="255" t="s">
        <v>33</v>
      </c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72"/>
      <c r="AY22" s="72"/>
      <c r="AZ22" s="73"/>
      <c r="BA22" s="72"/>
      <c r="BB22" s="74">
        <f t="shared" si="0"/>
        <v>0</v>
      </c>
    </row>
    <row r="23" spans="2:57" ht="27" customHeight="1" x14ac:dyDescent="0.3">
      <c r="B23" s="21"/>
      <c r="D23" s="82" t="s">
        <v>226</v>
      </c>
      <c r="H23" s="48"/>
      <c r="I23" s="48"/>
      <c r="J23" s="48"/>
      <c r="K23" s="48"/>
      <c r="L23" s="48"/>
      <c r="M23" s="48"/>
      <c r="N23" s="48"/>
      <c r="O23" s="48"/>
      <c r="P23" s="21"/>
      <c r="Q23" s="18"/>
      <c r="R23" s="21"/>
      <c r="S23" s="21"/>
      <c r="T23" s="21"/>
      <c r="U23" s="21"/>
      <c r="V23" s="21"/>
      <c r="W23" s="21"/>
      <c r="X23" s="18"/>
      <c r="Y23" s="18"/>
      <c r="Z23" s="39">
        <v>12</v>
      </c>
      <c r="AA23" s="40"/>
      <c r="AB23" s="255" t="s">
        <v>274</v>
      </c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72"/>
      <c r="AY23" s="72">
        <v>29</v>
      </c>
      <c r="AZ23" s="73">
        <v>48</v>
      </c>
      <c r="BA23" s="72">
        <v>20</v>
      </c>
      <c r="BB23" s="74">
        <f t="shared" si="0"/>
        <v>97</v>
      </c>
    </row>
    <row r="24" spans="2:57" ht="18" customHeight="1" x14ac:dyDescent="0.3">
      <c r="B24" s="21"/>
      <c r="C24" s="83"/>
      <c r="E24" s="48"/>
      <c r="F24" s="80"/>
      <c r="G24" s="80"/>
      <c r="H24" s="80"/>
      <c r="I24" s="80"/>
      <c r="J24" s="80" t="s">
        <v>302</v>
      </c>
      <c r="K24" s="80"/>
      <c r="M24" s="80"/>
      <c r="N24" s="80"/>
      <c r="O24" s="48"/>
      <c r="P24" s="48"/>
      <c r="Q24" s="50"/>
      <c r="R24" s="48"/>
      <c r="S24" s="21"/>
      <c r="T24" s="21"/>
      <c r="U24" s="21"/>
      <c r="V24" s="21"/>
      <c r="W24" s="21"/>
      <c r="X24" s="18"/>
      <c r="Y24" s="18"/>
      <c r="Z24" s="39">
        <v>13</v>
      </c>
      <c r="AA24" s="40"/>
      <c r="AB24" s="255" t="s">
        <v>275</v>
      </c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72"/>
      <c r="AY24" s="72">
        <v>8</v>
      </c>
      <c r="AZ24" s="73">
        <v>38</v>
      </c>
      <c r="BA24" s="72"/>
      <c r="BB24" s="74">
        <f t="shared" si="0"/>
        <v>46</v>
      </c>
    </row>
    <row r="25" spans="2:57" ht="23.25" customHeight="1" x14ac:dyDescent="0.3">
      <c r="B25" s="21"/>
      <c r="C25" s="82"/>
      <c r="D25" s="82"/>
      <c r="E25" s="83"/>
      <c r="F25" s="80"/>
      <c r="G25" s="80"/>
      <c r="H25" s="81" t="s">
        <v>74</v>
      </c>
      <c r="I25" s="80" t="s">
        <v>130</v>
      </c>
      <c r="J25" s="48"/>
      <c r="K25" s="84"/>
      <c r="L25" s="80"/>
      <c r="M25" s="48"/>
      <c r="N25" s="48"/>
      <c r="O25" s="48"/>
      <c r="P25" s="48"/>
      <c r="Q25" s="50"/>
      <c r="R25" s="48"/>
      <c r="S25" s="21"/>
      <c r="T25" s="21"/>
      <c r="U25" s="21"/>
      <c r="V25" s="21"/>
      <c r="W25" s="21"/>
      <c r="X25" s="18"/>
      <c r="Y25" s="18"/>
      <c r="Z25" s="39">
        <v>14</v>
      </c>
      <c r="AA25" s="40"/>
      <c r="AB25" s="255" t="s">
        <v>29</v>
      </c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72"/>
      <c r="AY25" s="72"/>
      <c r="AZ25" s="73"/>
      <c r="BA25" s="72"/>
      <c r="BB25" s="74"/>
    </row>
    <row r="26" spans="2:57" ht="20.25" customHeight="1" x14ac:dyDescent="0.3">
      <c r="B26" s="21"/>
      <c r="C26" s="83"/>
      <c r="D26" s="83"/>
      <c r="E26" s="83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50"/>
      <c r="R26" s="48"/>
      <c r="S26" s="21"/>
      <c r="T26" s="21"/>
      <c r="U26" s="21"/>
      <c r="V26" s="21"/>
      <c r="W26" s="21"/>
      <c r="X26" s="18"/>
      <c r="Y26" s="18"/>
      <c r="Z26" s="85">
        <v>15</v>
      </c>
      <c r="AA26" s="86"/>
      <c r="AB26" s="255" t="s">
        <v>276</v>
      </c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72"/>
      <c r="AY26" s="72">
        <v>0</v>
      </c>
      <c r="AZ26" s="72">
        <v>18</v>
      </c>
      <c r="BA26" s="72">
        <v>6</v>
      </c>
      <c r="BB26" s="74">
        <f t="shared" si="0"/>
        <v>24</v>
      </c>
    </row>
    <row r="27" spans="2:57" s="1" customFormat="1" ht="9" hidden="1" customHeight="1" x14ac:dyDescent="0.2">
      <c r="B27" s="3"/>
      <c r="Z27" s="5">
        <v>16</v>
      </c>
      <c r="AA27" s="7"/>
      <c r="AB27" s="373" t="s">
        <v>30</v>
      </c>
      <c r="AC27" s="373"/>
      <c r="AD27" s="373"/>
      <c r="AE27" s="373"/>
      <c r="AF27" s="373"/>
      <c r="AG27" s="373"/>
      <c r="AH27" s="373"/>
      <c r="AI27" s="373"/>
      <c r="AJ27" s="373"/>
      <c r="AK27" s="373"/>
      <c r="AL27" s="373"/>
      <c r="AM27" s="373"/>
      <c r="AN27" s="373"/>
      <c r="AO27" s="373"/>
      <c r="AP27" s="373"/>
      <c r="AQ27" s="373"/>
      <c r="AR27" s="373"/>
      <c r="AS27" s="373"/>
      <c r="AT27" s="373"/>
      <c r="AU27" s="373"/>
      <c r="AV27" s="373"/>
      <c r="AW27" s="373"/>
      <c r="AX27" s="2"/>
      <c r="AY27" s="2"/>
      <c r="AZ27" s="4"/>
      <c r="BA27" s="2"/>
      <c r="BB27" s="6">
        <f>AY27</f>
        <v>0</v>
      </c>
      <c r="BE27"/>
    </row>
    <row r="28" spans="2:57" ht="17.25" customHeight="1" x14ac:dyDescent="0.3">
      <c r="B28" s="21"/>
      <c r="C28" s="82" t="s">
        <v>53</v>
      </c>
      <c r="D28" s="82"/>
      <c r="E28" s="82"/>
      <c r="F28" s="48"/>
      <c r="G28" s="24"/>
      <c r="H28" s="82">
        <v>62</v>
      </c>
      <c r="I28" s="48"/>
      <c r="J28" s="48"/>
      <c r="K28" s="48"/>
      <c r="L28" s="48"/>
      <c r="M28" s="48"/>
      <c r="N28" s="48"/>
      <c r="O28" s="48"/>
      <c r="P28" s="48"/>
      <c r="Q28" s="50"/>
      <c r="R28" s="48"/>
      <c r="S28" s="21"/>
      <c r="T28" s="21"/>
      <c r="U28" s="21"/>
      <c r="V28" s="21"/>
      <c r="W28" s="21"/>
      <c r="X28" s="18"/>
      <c r="Y28" s="18"/>
      <c r="Z28" s="39">
        <v>17</v>
      </c>
      <c r="AA28" s="40"/>
      <c r="AB28" s="255" t="s">
        <v>139</v>
      </c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72"/>
      <c r="AY28" s="72"/>
      <c r="AZ28" s="73"/>
      <c r="BA28" s="72"/>
      <c r="BB28" s="87">
        <f t="shared" ref="BB28:BB33" si="1">AX28+BA28+AZ28+AY28</f>
        <v>0</v>
      </c>
    </row>
    <row r="29" spans="2:57" ht="16.5" customHeight="1" x14ac:dyDescent="0.3">
      <c r="B29" s="21"/>
      <c r="C29" s="83"/>
      <c r="D29" s="83"/>
      <c r="E29" s="8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50"/>
      <c r="R29" s="48"/>
      <c r="S29" s="21"/>
      <c r="T29" s="21"/>
      <c r="U29" s="21"/>
      <c r="V29" s="21"/>
      <c r="W29" s="21"/>
      <c r="X29" s="18"/>
      <c r="Y29" s="18"/>
      <c r="Z29" s="39">
        <v>18</v>
      </c>
      <c r="AA29" s="40"/>
      <c r="AB29" s="255" t="s">
        <v>35</v>
      </c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5"/>
      <c r="AU29" s="255"/>
      <c r="AV29" s="255"/>
      <c r="AW29" s="255"/>
      <c r="AX29" s="72"/>
      <c r="AY29" s="72"/>
      <c r="AZ29" s="73"/>
      <c r="BA29" s="72"/>
      <c r="BB29" s="87"/>
    </row>
    <row r="30" spans="2:57" ht="20.25" customHeight="1" x14ac:dyDescent="0.3">
      <c r="B30" s="21"/>
      <c r="C30" s="82" t="s">
        <v>54</v>
      </c>
      <c r="D30" s="82"/>
      <c r="E30" s="82"/>
      <c r="F30" s="48"/>
      <c r="G30" s="24"/>
      <c r="H30" s="82">
        <v>1304</v>
      </c>
      <c r="I30" s="48"/>
      <c r="J30" s="48"/>
      <c r="K30" s="48"/>
      <c r="L30" s="48"/>
      <c r="M30" s="48"/>
      <c r="N30" s="48"/>
      <c r="O30" s="48"/>
      <c r="P30" s="48"/>
      <c r="Q30" s="50"/>
      <c r="R30" s="48"/>
      <c r="S30" s="21"/>
      <c r="T30" s="21"/>
      <c r="U30" s="21"/>
      <c r="V30" s="21"/>
      <c r="X30" s="18"/>
      <c r="Y30" s="18"/>
      <c r="Z30" s="39">
        <v>19</v>
      </c>
      <c r="AA30" s="40"/>
      <c r="AB30" s="255" t="s">
        <v>31</v>
      </c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55"/>
      <c r="AP30" s="255"/>
      <c r="AQ30" s="255"/>
      <c r="AR30" s="255"/>
      <c r="AS30" s="255"/>
      <c r="AT30" s="255"/>
      <c r="AU30" s="255"/>
      <c r="AV30" s="255"/>
      <c r="AW30" s="255"/>
      <c r="AX30" s="72"/>
      <c r="AY30" s="72">
        <v>21</v>
      </c>
      <c r="AZ30" s="73">
        <v>26</v>
      </c>
      <c r="BA30" s="72">
        <v>6</v>
      </c>
      <c r="BB30" s="87">
        <f t="shared" si="1"/>
        <v>53</v>
      </c>
    </row>
    <row r="31" spans="2:57" ht="14.25" customHeight="1" x14ac:dyDescent="0.3">
      <c r="B31" s="21"/>
      <c r="C31" s="83"/>
      <c r="D31" s="83"/>
      <c r="E31" s="8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50"/>
      <c r="R31" s="48"/>
      <c r="S31" s="21"/>
      <c r="T31" s="21"/>
      <c r="U31" s="21"/>
      <c r="V31" s="21"/>
      <c r="W31" s="21"/>
      <c r="X31" s="18"/>
      <c r="Y31" s="18"/>
      <c r="Z31" s="88">
        <v>20</v>
      </c>
      <c r="AA31" s="89"/>
      <c r="AB31" s="377" t="s">
        <v>34</v>
      </c>
      <c r="AC31" s="377"/>
      <c r="AD31" s="377"/>
      <c r="AE31" s="377"/>
      <c r="AF31" s="377"/>
      <c r="AG31" s="377"/>
      <c r="AH31" s="377"/>
      <c r="AI31" s="377"/>
      <c r="AJ31" s="377"/>
      <c r="AK31" s="377"/>
      <c r="AL31" s="377"/>
      <c r="AM31" s="377"/>
      <c r="AN31" s="377"/>
      <c r="AO31" s="377"/>
      <c r="AP31" s="377"/>
      <c r="AQ31" s="377"/>
      <c r="AR31" s="377"/>
      <c r="AS31" s="377"/>
      <c r="AT31" s="377"/>
      <c r="AU31" s="377"/>
      <c r="AV31" s="377"/>
      <c r="AW31" s="377"/>
      <c r="AX31" s="90"/>
      <c r="AY31" s="90"/>
      <c r="AZ31" s="91"/>
      <c r="BA31" s="90"/>
      <c r="BB31" s="38">
        <f t="shared" si="1"/>
        <v>0</v>
      </c>
    </row>
    <row r="32" spans="2:57" ht="34.5" customHeight="1" x14ac:dyDescent="0.3">
      <c r="B32" s="21"/>
      <c r="C32" s="83"/>
      <c r="D32" s="83"/>
      <c r="E32" s="83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50"/>
      <c r="R32" s="48"/>
      <c r="S32" s="21"/>
      <c r="T32" s="21"/>
      <c r="U32" s="21"/>
      <c r="V32" s="21"/>
      <c r="W32" s="21"/>
      <c r="X32" s="18"/>
      <c r="Y32" s="18"/>
      <c r="Z32" s="92"/>
      <c r="AA32" s="92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93"/>
      <c r="AX32" s="94"/>
      <c r="AY32" s="94"/>
      <c r="AZ32" s="95"/>
      <c r="BA32" s="96"/>
      <c r="BB32" s="38"/>
    </row>
    <row r="33" spans="1:57" ht="30" customHeight="1" x14ac:dyDescent="0.25">
      <c r="B33" s="21"/>
      <c r="L33" s="21"/>
      <c r="M33" s="21"/>
      <c r="N33" s="21"/>
      <c r="O33" s="21"/>
      <c r="P33" s="21"/>
      <c r="Q33" s="18"/>
      <c r="R33" s="21"/>
      <c r="S33" s="21"/>
      <c r="T33" s="21"/>
      <c r="U33" s="21"/>
      <c r="V33" s="21"/>
      <c r="W33" s="21"/>
      <c r="X33" s="18"/>
      <c r="Y33" s="18"/>
      <c r="Z33" s="231"/>
      <c r="AA33" s="283"/>
      <c r="AB33" s="283"/>
      <c r="AC33" s="283"/>
      <c r="AD33" s="283"/>
      <c r="AE33" s="283"/>
      <c r="AF33" s="283"/>
      <c r="AG33" s="283"/>
      <c r="AH33" s="283"/>
      <c r="AI33" s="283"/>
      <c r="AJ33" s="283"/>
      <c r="AK33" s="283"/>
      <c r="AL33" s="283"/>
      <c r="AM33" s="283"/>
      <c r="AN33" s="283"/>
      <c r="AO33" s="283"/>
      <c r="AP33" s="283"/>
      <c r="AQ33" s="283"/>
      <c r="AR33" s="283"/>
      <c r="AS33" s="283"/>
      <c r="AT33" s="283"/>
      <c r="AU33" s="283"/>
      <c r="AV33" s="283"/>
      <c r="AW33" s="232"/>
      <c r="AX33" s="97"/>
      <c r="AY33" s="97"/>
      <c r="AZ33" s="97"/>
      <c r="BA33" s="98"/>
      <c r="BB33" s="38">
        <f t="shared" si="1"/>
        <v>0</v>
      </c>
      <c r="BE33" s="99"/>
    </row>
    <row r="34" spans="1:57" ht="15.75" customHeight="1" thickBot="1" x14ac:dyDescent="0.25">
      <c r="BE34" s="99"/>
    </row>
    <row r="35" spans="1:57" s="103" customFormat="1" ht="81" customHeight="1" thickBot="1" x14ac:dyDescent="0.35">
      <c r="A35" s="13"/>
      <c r="B35" s="314" t="s">
        <v>52</v>
      </c>
      <c r="C35" s="320" t="s">
        <v>19</v>
      </c>
      <c r="D35" s="321"/>
      <c r="E35" s="321"/>
      <c r="F35" s="326" t="s">
        <v>20</v>
      </c>
      <c r="G35" s="330" t="s">
        <v>21</v>
      </c>
      <c r="H35" s="276" t="s">
        <v>135</v>
      </c>
      <c r="I35" s="276" t="s">
        <v>49</v>
      </c>
      <c r="J35" s="276" t="s">
        <v>50</v>
      </c>
      <c r="K35" s="334" t="s">
        <v>22</v>
      </c>
      <c r="L35" s="101" t="s">
        <v>39</v>
      </c>
      <c r="M35" s="102" t="s">
        <v>23</v>
      </c>
      <c r="N35" s="338" t="s">
        <v>27</v>
      </c>
      <c r="O35" s="339"/>
      <c r="P35" s="340"/>
      <c r="Q35" s="317" t="s">
        <v>23</v>
      </c>
      <c r="R35" s="318"/>
      <c r="S35" s="319"/>
      <c r="T35" s="351" t="s">
        <v>42</v>
      </c>
      <c r="U35" s="352"/>
      <c r="V35" s="352"/>
      <c r="W35" s="352"/>
      <c r="X35" s="352"/>
      <c r="Y35" s="352"/>
      <c r="Z35" s="352"/>
      <c r="AA35" s="352"/>
      <c r="AB35" s="353"/>
      <c r="AC35" s="396" t="s">
        <v>16</v>
      </c>
      <c r="AD35" s="318"/>
      <c r="AE35" s="318"/>
      <c r="AF35" s="318"/>
      <c r="AG35" s="318"/>
      <c r="AH35" s="318"/>
      <c r="AI35" s="318"/>
      <c r="AJ35" s="319"/>
      <c r="AK35" s="341" t="s">
        <v>82</v>
      </c>
      <c r="AL35" s="342"/>
      <c r="AM35" s="341" t="s">
        <v>85</v>
      </c>
      <c r="AN35" s="369"/>
      <c r="AO35" s="369"/>
      <c r="AP35" s="369"/>
      <c r="AQ35" s="342"/>
      <c r="AR35" s="20"/>
      <c r="AS35" s="393" t="s">
        <v>77</v>
      </c>
      <c r="AT35" s="394"/>
      <c r="AU35" s="394"/>
      <c r="AV35" s="395"/>
      <c r="AW35" s="390"/>
      <c r="AX35" s="391"/>
      <c r="AY35" s="392"/>
      <c r="AZ35" s="365" t="s">
        <v>41</v>
      </c>
      <c r="BA35" s="361" t="s">
        <v>17</v>
      </c>
      <c r="BB35" s="310" t="s">
        <v>18</v>
      </c>
      <c r="BE35" s="104"/>
    </row>
    <row r="36" spans="1:57" s="105" customFormat="1" ht="69.75" customHeight="1" x14ac:dyDescent="0.3">
      <c r="A36" s="12"/>
      <c r="B36" s="315"/>
      <c r="C36" s="322"/>
      <c r="D36" s="323"/>
      <c r="E36" s="323"/>
      <c r="F36" s="327"/>
      <c r="G36" s="331"/>
      <c r="H36" s="277"/>
      <c r="I36" s="277"/>
      <c r="J36" s="277"/>
      <c r="K36" s="335"/>
      <c r="L36" s="256" t="s">
        <v>38</v>
      </c>
      <c r="M36" s="256" t="s">
        <v>38</v>
      </c>
      <c r="N36" s="256" t="s">
        <v>6</v>
      </c>
      <c r="O36" s="256" t="s">
        <v>5</v>
      </c>
      <c r="P36" s="256" t="s">
        <v>4</v>
      </c>
      <c r="Q36" s="290" t="s">
        <v>6</v>
      </c>
      <c r="R36" s="256" t="s">
        <v>5</v>
      </c>
      <c r="S36" s="256" t="s">
        <v>4</v>
      </c>
      <c r="T36" s="269" t="s">
        <v>14</v>
      </c>
      <c r="U36" s="270"/>
      <c r="V36" s="271"/>
      <c r="W36" s="355" t="s">
        <v>15</v>
      </c>
      <c r="X36" s="356"/>
      <c r="Y36" s="356"/>
      <c r="Z36" s="356"/>
      <c r="AA36" s="356"/>
      <c r="AB36" s="357"/>
      <c r="AC36" s="343" t="s">
        <v>43</v>
      </c>
      <c r="AD36" s="344"/>
      <c r="AE36" s="266" t="s">
        <v>44</v>
      </c>
      <c r="AF36" s="259" t="s">
        <v>37</v>
      </c>
      <c r="AG36" s="259" t="s">
        <v>90</v>
      </c>
      <c r="AH36" s="259" t="s">
        <v>51</v>
      </c>
      <c r="AI36" s="354" t="s">
        <v>131</v>
      </c>
      <c r="AJ36" s="259" t="s">
        <v>244</v>
      </c>
      <c r="AK36" s="264" t="s">
        <v>83</v>
      </c>
      <c r="AL36" s="264" t="s">
        <v>84</v>
      </c>
      <c r="AM36" s="264" t="s">
        <v>281</v>
      </c>
      <c r="AN36" s="264" t="s">
        <v>133</v>
      </c>
      <c r="AO36" s="264" t="s">
        <v>134</v>
      </c>
      <c r="AP36" s="264" t="s">
        <v>282</v>
      </c>
      <c r="AQ36" s="264" t="s">
        <v>87</v>
      </c>
      <c r="AR36" s="264" t="s">
        <v>86</v>
      </c>
      <c r="AS36" s="259" t="s">
        <v>78</v>
      </c>
      <c r="AT36" s="259" t="s">
        <v>79</v>
      </c>
      <c r="AU36" s="259" t="s">
        <v>80</v>
      </c>
      <c r="AV36" s="259" t="s">
        <v>81</v>
      </c>
      <c r="AW36" s="264" t="s">
        <v>40</v>
      </c>
      <c r="AX36" s="264"/>
      <c r="AY36" s="264"/>
      <c r="AZ36" s="366"/>
      <c r="BA36" s="362"/>
      <c r="BB36" s="311"/>
      <c r="BE36" s="106"/>
    </row>
    <row r="37" spans="1:57" s="9" customFormat="1" ht="26.25" hidden="1" customHeight="1" x14ac:dyDescent="0.2">
      <c r="A37" s="8"/>
      <c r="B37" s="315"/>
      <c r="C37" s="324"/>
      <c r="D37" s="325"/>
      <c r="E37" s="325"/>
      <c r="F37" s="328"/>
      <c r="G37" s="332"/>
      <c r="H37" s="265"/>
      <c r="I37" s="278"/>
      <c r="J37" s="278"/>
      <c r="K37" s="336"/>
      <c r="L37" s="257"/>
      <c r="M37" s="257"/>
      <c r="N37" s="257"/>
      <c r="O37" s="257"/>
      <c r="P37" s="257"/>
      <c r="Q37" s="291"/>
      <c r="R37" s="257"/>
      <c r="S37" s="257"/>
      <c r="T37" s="272"/>
      <c r="U37" s="273"/>
      <c r="V37" s="274"/>
      <c r="W37" s="358"/>
      <c r="X37" s="359"/>
      <c r="Y37" s="359"/>
      <c r="Z37" s="359"/>
      <c r="AA37" s="359"/>
      <c r="AB37" s="360"/>
      <c r="AC37" s="345"/>
      <c r="AD37" s="346"/>
      <c r="AE37" s="267"/>
      <c r="AF37" s="260"/>
      <c r="AG37" s="260"/>
      <c r="AH37" s="260"/>
      <c r="AI37" s="265"/>
      <c r="AJ37" s="260"/>
      <c r="AK37" s="265"/>
      <c r="AL37" s="265"/>
      <c r="AM37" s="265"/>
      <c r="AN37" s="265"/>
      <c r="AO37" s="265"/>
      <c r="AP37" s="265"/>
      <c r="AQ37" s="265"/>
      <c r="AR37" s="265"/>
      <c r="AS37" s="260"/>
      <c r="AT37" s="260"/>
      <c r="AU37" s="260"/>
      <c r="AV37" s="260"/>
      <c r="AW37" s="265"/>
      <c r="AX37" s="265"/>
      <c r="AY37" s="265"/>
      <c r="AZ37" s="367"/>
      <c r="BA37" s="363"/>
      <c r="BB37" s="312"/>
      <c r="BC37" s="8"/>
      <c r="BE37" s="10"/>
    </row>
    <row r="38" spans="1:57" s="9" customFormat="1" ht="19.5" hidden="1" customHeight="1" x14ac:dyDescent="0.2">
      <c r="A38" s="8"/>
      <c r="B38" s="315"/>
      <c r="C38" s="324"/>
      <c r="D38" s="325"/>
      <c r="E38" s="325"/>
      <c r="F38" s="328"/>
      <c r="G38" s="332"/>
      <c r="H38" s="265"/>
      <c r="I38" s="278"/>
      <c r="J38" s="278"/>
      <c r="K38" s="336"/>
      <c r="L38" s="257"/>
      <c r="M38" s="257"/>
      <c r="N38" s="257"/>
      <c r="O38" s="257"/>
      <c r="P38" s="257"/>
      <c r="Q38" s="291"/>
      <c r="R38" s="257"/>
      <c r="S38" s="257"/>
      <c r="T38" s="280" t="s">
        <v>6</v>
      </c>
      <c r="U38" s="280" t="s">
        <v>5</v>
      </c>
      <c r="V38" s="280" t="s">
        <v>4</v>
      </c>
      <c r="W38" s="347" t="s">
        <v>6</v>
      </c>
      <c r="X38" s="348"/>
      <c r="Y38" s="347" t="s">
        <v>5</v>
      </c>
      <c r="Z38" s="348"/>
      <c r="AA38" s="347" t="s">
        <v>4</v>
      </c>
      <c r="AB38" s="348"/>
      <c r="AC38" s="453" t="s">
        <v>88</v>
      </c>
      <c r="AD38" s="450" t="s">
        <v>89</v>
      </c>
      <c r="AE38" s="267"/>
      <c r="AF38" s="260"/>
      <c r="AG38" s="260"/>
      <c r="AH38" s="260"/>
      <c r="AI38" s="265"/>
      <c r="AJ38" s="260"/>
      <c r="AK38" s="265"/>
      <c r="AL38" s="265"/>
      <c r="AM38" s="265"/>
      <c r="AN38" s="265"/>
      <c r="AO38" s="265"/>
      <c r="AP38" s="265"/>
      <c r="AQ38" s="265"/>
      <c r="AR38" s="265"/>
      <c r="AS38" s="260"/>
      <c r="AT38" s="260"/>
      <c r="AU38" s="260"/>
      <c r="AV38" s="260"/>
      <c r="AW38" s="265"/>
      <c r="AX38" s="265"/>
      <c r="AY38" s="265"/>
      <c r="AZ38" s="367"/>
      <c r="BA38" s="363"/>
      <c r="BB38" s="312"/>
      <c r="BC38" s="8"/>
      <c r="BE38" s="10"/>
    </row>
    <row r="39" spans="1:57" s="108" customFormat="1" ht="59.25" customHeight="1" x14ac:dyDescent="0.3">
      <c r="A39" s="14"/>
      <c r="B39" s="315"/>
      <c r="C39" s="322"/>
      <c r="D39" s="323"/>
      <c r="E39" s="323"/>
      <c r="F39" s="327"/>
      <c r="G39" s="331"/>
      <c r="H39" s="277"/>
      <c r="I39" s="277"/>
      <c r="J39" s="277"/>
      <c r="K39" s="335"/>
      <c r="L39" s="256"/>
      <c r="M39" s="256"/>
      <c r="N39" s="256"/>
      <c r="O39" s="256"/>
      <c r="P39" s="256"/>
      <c r="Q39" s="290"/>
      <c r="R39" s="256"/>
      <c r="S39" s="256"/>
      <c r="T39" s="257"/>
      <c r="U39" s="257"/>
      <c r="V39" s="257"/>
      <c r="W39" s="349"/>
      <c r="X39" s="350"/>
      <c r="Y39" s="349"/>
      <c r="Z39" s="350"/>
      <c r="AA39" s="349"/>
      <c r="AB39" s="350"/>
      <c r="AC39" s="454"/>
      <c r="AD39" s="451"/>
      <c r="AE39" s="268"/>
      <c r="AF39" s="261"/>
      <c r="AG39" s="261"/>
      <c r="AH39" s="261"/>
      <c r="AI39" s="264"/>
      <c r="AJ39" s="261"/>
      <c r="AK39" s="264"/>
      <c r="AL39" s="264"/>
      <c r="AM39" s="264"/>
      <c r="AN39" s="264"/>
      <c r="AO39" s="264"/>
      <c r="AP39" s="264"/>
      <c r="AQ39" s="264"/>
      <c r="AR39" s="264"/>
      <c r="AS39" s="261"/>
      <c r="AT39" s="261"/>
      <c r="AU39" s="261"/>
      <c r="AV39" s="261"/>
      <c r="AW39" s="264"/>
      <c r="AX39" s="264"/>
      <c r="AY39" s="264"/>
      <c r="AZ39" s="366"/>
      <c r="BA39" s="362"/>
      <c r="BB39" s="311"/>
      <c r="BC39" s="107"/>
      <c r="BE39" s="106"/>
    </row>
    <row r="40" spans="1:57" s="108" customFormat="1" ht="84.75" customHeight="1" thickBot="1" x14ac:dyDescent="0.35">
      <c r="A40" s="14"/>
      <c r="B40" s="316"/>
      <c r="C40" s="322"/>
      <c r="D40" s="323"/>
      <c r="E40" s="323"/>
      <c r="F40" s="329"/>
      <c r="G40" s="333"/>
      <c r="H40" s="279"/>
      <c r="I40" s="279"/>
      <c r="J40" s="279"/>
      <c r="K40" s="337"/>
      <c r="L40" s="258"/>
      <c r="M40" s="258"/>
      <c r="N40" s="258"/>
      <c r="O40" s="258"/>
      <c r="P40" s="258"/>
      <c r="Q40" s="292"/>
      <c r="R40" s="258"/>
      <c r="S40" s="258"/>
      <c r="T40" s="456"/>
      <c r="U40" s="456"/>
      <c r="V40" s="456"/>
      <c r="W40" s="109" t="s">
        <v>88</v>
      </c>
      <c r="X40" s="110" t="s">
        <v>89</v>
      </c>
      <c r="Y40" s="110" t="s">
        <v>88</v>
      </c>
      <c r="Z40" s="110" t="s">
        <v>89</v>
      </c>
      <c r="AA40" s="110" t="s">
        <v>88</v>
      </c>
      <c r="AB40" s="110" t="s">
        <v>89</v>
      </c>
      <c r="AC40" s="455"/>
      <c r="AD40" s="452"/>
      <c r="AE40" s="268"/>
      <c r="AF40" s="261"/>
      <c r="AG40" s="261"/>
      <c r="AH40" s="261"/>
      <c r="AI40" s="259"/>
      <c r="AJ40" s="261"/>
      <c r="AK40" s="259"/>
      <c r="AL40" s="259"/>
      <c r="AM40" s="259"/>
      <c r="AN40" s="259"/>
      <c r="AO40" s="259"/>
      <c r="AP40" s="259"/>
      <c r="AQ40" s="259"/>
      <c r="AR40" s="259"/>
      <c r="AS40" s="261"/>
      <c r="AT40" s="261"/>
      <c r="AU40" s="261"/>
      <c r="AV40" s="261"/>
      <c r="AW40" s="259"/>
      <c r="AX40" s="259"/>
      <c r="AY40" s="259"/>
      <c r="AZ40" s="368"/>
      <c r="BA40" s="364"/>
      <c r="BB40" s="313"/>
      <c r="BE40" s="106"/>
    </row>
    <row r="41" spans="1:57" s="117" customFormat="1" ht="19.5" customHeight="1" x14ac:dyDescent="0.3">
      <c r="A41" s="15"/>
      <c r="B41" s="111"/>
      <c r="C41" s="448">
        <v>1</v>
      </c>
      <c r="D41" s="449"/>
      <c r="E41" s="378"/>
      <c r="F41" s="112">
        <v>3</v>
      </c>
      <c r="G41" s="112"/>
      <c r="H41" s="112">
        <v>4</v>
      </c>
      <c r="I41" s="112">
        <v>5</v>
      </c>
      <c r="J41" s="112">
        <v>6</v>
      </c>
      <c r="K41" s="112">
        <v>7</v>
      </c>
      <c r="L41" s="112">
        <v>8</v>
      </c>
      <c r="M41" s="112">
        <v>9</v>
      </c>
      <c r="N41" s="112">
        <v>10</v>
      </c>
      <c r="O41" s="112">
        <v>11</v>
      </c>
      <c r="P41" s="112">
        <v>12</v>
      </c>
      <c r="Q41" s="113">
        <v>13</v>
      </c>
      <c r="R41" s="112">
        <v>14</v>
      </c>
      <c r="S41" s="112">
        <v>15</v>
      </c>
      <c r="T41" s="112">
        <v>16</v>
      </c>
      <c r="U41" s="112">
        <v>17</v>
      </c>
      <c r="V41" s="112">
        <v>18</v>
      </c>
      <c r="W41" s="112">
        <v>19</v>
      </c>
      <c r="X41" s="113">
        <v>20</v>
      </c>
      <c r="Y41" s="113">
        <v>21</v>
      </c>
      <c r="Z41" s="113">
        <v>22</v>
      </c>
      <c r="AA41" s="113">
        <v>23</v>
      </c>
      <c r="AB41" s="113">
        <v>24</v>
      </c>
      <c r="AC41" s="113">
        <v>25</v>
      </c>
      <c r="AD41" s="113">
        <v>26</v>
      </c>
      <c r="AE41" s="113">
        <v>27</v>
      </c>
      <c r="AF41" s="113">
        <v>28</v>
      </c>
      <c r="AG41" s="113">
        <v>29</v>
      </c>
      <c r="AH41" s="113">
        <v>30</v>
      </c>
      <c r="AI41" s="114"/>
      <c r="AJ41" s="113">
        <v>31</v>
      </c>
      <c r="AK41" s="113">
        <v>32</v>
      </c>
      <c r="AL41" s="113">
        <v>33</v>
      </c>
      <c r="AM41" s="113">
        <v>34</v>
      </c>
      <c r="AN41" s="113"/>
      <c r="AO41" s="113"/>
      <c r="AP41" s="113">
        <v>35</v>
      </c>
      <c r="AQ41" s="113">
        <v>36</v>
      </c>
      <c r="AR41" s="113"/>
      <c r="AS41" s="113">
        <v>37</v>
      </c>
      <c r="AT41" s="113">
        <v>38</v>
      </c>
      <c r="AU41" s="113">
        <v>39</v>
      </c>
      <c r="AV41" s="113">
        <v>40</v>
      </c>
      <c r="AW41" s="112">
        <v>41</v>
      </c>
      <c r="AX41" s="112">
        <v>42</v>
      </c>
      <c r="AY41" s="112">
        <v>43</v>
      </c>
      <c r="AZ41" s="112">
        <v>44</v>
      </c>
      <c r="BA41" s="115">
        <v>45</v>
      </c>
      <c r="BB41" s="116">
        <v>46</v>
      </c>
      <c r="BE41" s="104"/>
    </row>
    <row r="42" spans="1:57" s="48" customFormat="1" ht="29.25" customHeight="1" x14ac:dyDescent="0.3">
      <c r="A42" s="307"/>
      <c r="B42" s="215">
        <v>1</v>
      </c>
      <c r="C42" s="217" t="s">
        <v>303</v>
      </c>
      <c r="D42" s="218"/>
      <c r="E42" s="219"/>
      <c r="F42" s="223" t="s">
        <v>193</v>
      </c>
      <c r="G42" s="223" t="s">
        <v>93</v>
      </c>
      <c r="H42" s="223" t="s">
        <v>406</v>
      </c>
      <c r="I42" s="225" t="s">
        <v>403</v>
      </c>
      <c r="J42" s="233">
        <v>4.67</v>
      </c>
      <c r="K42" s="215">
        <f>17697*J42</f>
        <v>82644.990000000005</v>
      </c>
      <c r="L42" s="223"/>
      <c r="M42" s="308"/>
      <c r="N42" s="223">
        <v>17</v>
      </c>
      <c r="O42" s="236"/>
      <c r="P42" s="236"/>
      <c r="Q42" s="238"/>
      <c r="R42" s="238"/>
      <c r="S42" s="238"/>
      <c r="T42" s="215"/>
      <c r="U42" s="215"/>
      <c r="V42" s="215"/>
      <c r="W42" s="215"/>
      <c r="X42" s="215"/>
      <c r="Y42" s="215"/>
      <c r="Z42" s="215"/>
      <c r="AA42" s="215"/>
      <c r="AB42" s="215"/>
      <c r="AC42" s="215"/>
      <c r="AD42" s="215"/>
      <c r="AE42" s="215"/>
      <c r="AF42" s="215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41"/>
      <c r="AR42" s="241"/>
      <c r="AS42" s="236"/>
      <c r="AT42" s="235"/>
      <c r="AU42" s="233"/>
      <c r="AV42" s="251"/>
      <c r="AW42" s="241"/>
      <c r="AX42" s="223"/>
      <c r="AY42" s="223"/>
      <c r="AZ42" s="249"/>
      <c r="BA42" s="215"/>
      <c r="BB42" s="249"/>
      <c r="BD42" s="50">
        <f>AC42-AD42</f>
        <v>0</v>
      </c>
      <c r="BE42" s="104"/>
    </row>
    <row r="43" spans="1:57" s="48" customFormat="1" ht="36.75" customHeight="1" x14ac:dyDescent="0.3">
      <c r="A43" s="307"/>
      <c r="B43" s="216"/>
      <c r="C43" s="220"/>
      <c r="D43" s="221"/>
      <c r="E43" s="222"/>
      <c r="F43" s="224"/>
      <c r="G43" s="224"/>
      <c r="H43" s="224"/>
      <c r="I43" s="226"/>
      <c r="J43" s="234"/>
      <c r="K43" s="216"/>
      <c r="L43" s="224"/>
      <c r="M43" s="309"/>
      <c r="N43" s="224"/>
      <c r="O43" s="237"/>
      <c r="P43" s="237"/>
      <c r="Q43" s="239"/>
      <c r="R43" s="239"/>
      <c r="S43" s="239"/>
      <c r="T43" s="216"/>
      <c r="U43" s="216"/>
      <c r="V43" s="216"/>
      <c r="W43" s="216"/>
      <c r="X43" s="216"/>
      <c r="Y43" s="216"/>
      <c r="Z43" s="216"/>
      <c r="AA43" s="216"/>
      <c r="AB43" s="216"/>
      <c r="AC43" s="216"/>
      <c r="AD43" s="216"/>
      <c r="AE43" s="216"/>
      <c r="AF43" s="216"/>
      <c r="AG43" s="214"/>
      <c r="AH43" s="214"/>
      <c r="AI43" s="214"/>
      <c r="AJ43" s="214"/>
      <c r="AK43" s="214"/>
      <c r="AL43" s="214"/>
      <c r="AM43" s="214"/>
      <c r="AN43" s="214"/>
      <c r="AO43" s="214"/>
      <c r="AP43" s="214"/>
      <c r="AQ43" s="242"/>
      <c r="AR43" s="242"/>
      <c r="AS43" s="237"/>
      <c r="AT43" s="240"/>
      <c r="AU43" s="234"/>
      <c r="AV43" s="252"/>
      <c r="AW43" s="242"/>
      <c r="AX43" s="224"/>
      <c r="AY43" s="224"/>
      <c r="AZ43" s="250"/>
      <c r="BA43" s="216"/>
      <c r="BB43" s="250"/>
      <c r="BC43" s="50"/>
      <c r="BD43" s="50">
        <f t="shared" ref="BD43:BD94" si="2">AC43-AD43</f>
        <v>0</v>
      </c>
      <c r="BE43" s="104"/>
    </row>
    <row r="44" spans="1:57" s="48" customFormat="1" ht="29.25" customHeight="1" x14ac:dyDescent="0.3">
      <c r="A44" s="307"/>
      <c r="B44" s="215">
        <v>2</v>
      </c>
      <c r="C44" s="217" t="s">
        <v>109</v>
      </c>
      <c r="D44" s="218"/>
      <c r="E44" s="219"/>
      <c r="F44" s="223" t="s">
        <v>63</v>
      </c>
      <c r="G44" s="223" t="s">
        <v>105</v>
      </c>
      <c r="H44" s="223" t="s">
        <v>142</v>
      </c>
      <c r="I44" s="225" t="s">
        <v>309</v>
      </c>
      <c r="J44" s="241">
        <v>4.8600000000000003</v>
      </c>
      <c r="K44" s="215">
        <f>17697*J44</f>
        <v>86007.420000000013</v>
      </c>
      <c r="L44" s="249"/>
      <c r="M44" s="249"/>
      <c r="N44" s="223"/>
      <c r="O44" s="236">
        <v>14</v>
      </c>
      <c r="P44" s="236">
        <v>10</v>
      </c>
      <c r="Q44" s="238"/>
      <c r="R44" s="238"/>
      <c r="S44" s="238"/>
      <c r="T44" s="215"/>
      <c r="U44" s="215"/>
      <c r="V44" s="215"/>
      <c r="W44" s="251"/>
      <c r="X44" s="215"/>
      <c r="Y44" s="215"/>
      <c r="Z44" s="215"/>
      <c r="AA44" s="215"/>
      <c r="AB44" s="215"/>
      <c r="AC44" s="215"/>
      <c r="AD44" s="215"/>
      <c r="AE44" s="215"/>
      <c r="AF44" s="215"/>
      <c r="AG44" s="213"/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41"/>
      <c r="AS44" s="235"/>
      <c r="AT44" s="235"/>
      <c r="AU44" s="235"/>
      <c r="AV44" s="243"/>
      <c r="AW44" s="241"/>
      <c r="AX44" s="223"/>
      <c r="AY44" s="223"/>
      <c r="AZ44" s="249"/>
      <c r="BA44" s="215"/>
      <c r="BB44" s="249"/>
      <c r="BC44" s="50"/>
      <c r="BD44" s="50">
        <f t="shared" si="2"/>
        <v>0</v>
      </c>
      <c r="BE44" s="104"/>
    </row>
    <row r="45" spans="1:57" s="48" customFormat="1" ht="29.25" customHeight="1" x14ac:dyDescent="0.3">
      <c r="A45" s="307"/>
      <c r="B45" s="216"/>
      <c r="C45" s="220"/>
      <c r="D45" s="221"/>
      <c r="E45" s="222"/>
      <c r="F45" s="224"/>
      <c r="G45" s="224"/>
      <c r="H45" s="224"/>
      <c r="I45" s="226"/>
      <c r="J45" s="242"/>
      <c r="K45" s="216"/>
      <c r="L45" s="250"/>
      <c r="M45" s="250"/>
      <c r="N45" s="224"/>
      <c r="O45" s="237"/>
      <c r="P45" s="237"/>
      <c r="Q45" s="239"/>
      <c r="R45" s="239"/>
      <c r="S45" s="239"/>
      <c r="T45" s="216"/>
      <c r="U45" s="216"/>
      <c r="V45" s="216"/>
      <c r="W45" s="252"/>
      <c r="X45" s="216"/>
      <c r="Y45" s="216"/>
      <c r="Z45" s="216"/>
      <c r="AA45" s="216"/>
      <c r="AB45" s="216"/>
      <c r="AC45" s="216"/>
      <c r="AD45" s="216"/>
      <c r="AE45" s="216"/>
      <c r="AF45" s="216"/>
      <c r="AG45" s="214"/>
      <c r="AH45" s="214"/>
      <c r="AI45" s="214"/>
      <c r="AJ45" s="214"/>
      <c r="AK45" s="214"/>
      <c r="AL45" s="214"/>
      <c r="AM45" s="214"/>
      <c r="AN45" s="214"/>
      <c r="AO45" s="214"/>
      <c r="AP45" s="214"/>
      <c r="AQ45" s="214"/>
      <c r="AR45" s="242"/>
      <c r="AS45" s="240"/>
      <c r="AT45" s="240"/>
      <c r="AU45" s="240"/>
      <c r="AV45" s="244"/>
      <c r="AW45" s="242"/>
      <c r="AX45" s="224"/>
      <c r="AY45" s="224"/>
      <c r="AZ45" s="250"/>
      <c r="BA45" s="216"/>
      <c r="BB45" s="250"/>
      <c r="BD45" s="50">
        <f t="shared" si="2"/>
        <v>0</v>
      </c>
      <c r="BE45" s="104"/>
    </row>
    <row r="46" spans="1:57" s="48" customFormat="1" ht="29.25" customHeight="1" x14ac:dyDescent="0.3">
      <c r="A46" s="16"/>
      <c r="B46" s="215">
        <v>3</v>
      </c>
      <c r="C46" s="217" t="s">
        <v>123</v>
      </c>
      <c r="D46" s="218"/>
      <c r="E46" s="219"/>
      <c r="F46" s="223" t="s">
        <v>59</v>
      </c>
      <c r="G46" s="223" t="s">
        <v>91</v>
      </c>
      <c r="H46" s="223" t="s">
        <v>141</v>
      </c>
      <c r="I46" s="225" t="s">
        <v>292</v>
      </c>
      <c r="J46" s="233">
        <v>5.32</v>
      </c>
      <c r="K46" s="215">
        <f>17697*J46</f>
        <v>94148.040000000008</v>
      </c>
      <c r="L46" s="223"/>
      <c r="M46" s="249"/>
      <c r="N46" s="223"/>
      <c r="O46" s="236">
        <v>24</v>
      </c>
      <c r="P46" s="236"/>
      <c r="Q46" s="238"/>
      <c r="R46" s="238"/>
      <c r="S46" s="238"/>
      <c r="T46" s="223"/>
      <c r="U46" s="223"/>
      <c r="V46" s="223"/>
      <c r="W46" s="215"/>
      <c r="X46" s="215"/>
      <c r="Y46" s="215"/>
      <c r="Z46" s="215"/>
      <c r="AA46" s="215"/>
      <c r="AB46" s="215"/>
      <c r="AC46" s="215"/>
      <c r="AD46" s="215"/>
      <c r="AE46" s="215"/>
      <c r="AF46" s="215"/>
      <c r="AG46" s="213"/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35"/>
      <c r="AT46" s="235"/>
      <c r="AU46" s="235"/>
      <c r="AV46" s="243"/>
      <c r="AW46" s="241"/>
      <c r="AX46" s="223"/>
      <c r="AY46" s="223"/>
      <c r="AZ46" s="249"/>
      <c r="BA46" s="215"/>
      <c r="BB46" s="249"/>
      <c r="BC46" s="50"/>
      <c r="BD46" s="50">
        <f t="shared" si="2"/>
        <v>0</v>
      </c>
      <c r="BE46" s="104"/>
    </row>
    <row r="47" spans="1:57" s="48" customFormat="1" ht="20.25" customHeight="1" x14ac:dyDescent="0.3">
      <c r="A47" s="16"/>
      <c r="B47" s="216"/>
      <c r="C47" s="220"/>
      <c r="D47" s="221"/>
      <c r="E47" s="222"/>
      <c r="F47" s="224"/>
      <c r="G47" s="224"/>
      <c r="H47" s="224"/>
      <c r="I47" s="226"/>
      <c r="J47" s="234"/>
      <c r="K47" s="216"/>
      <c r="L47" s="224"/>
      <c r="M47" s="250"/>
      <c r="N47" s="224"/>
      <c r="O47" s="237"/>
      <c r="P47" s="237"/>
      <c r="Q47" s="239"/>
      <c r="R47" s="239"/>
      <c r="S47" s="239"/>
      <c r="T47" s="224"/>
      <c r="U47" s="224"/>
      <c r="V47" s="224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240"/>
      <c r="AT47" s="240"/>
      <c r="AU47" s="240"/>
      <c r="AV47" s="244"/>
      <c r="AW47" s="242"/>
      <c r="AX47" s="224"/>
      <c r="AY47" s="224"/>
      <c r="AZ47" s="250"/>
      <c r="BA47" s="216"/>
      <c r="BB47" s="250"/>
      <c r="BD47" s="50">
        <f t="shared" si="2"/>
        <v>0</v>
      </c>
      <c r="BE47" s="104"/>
    </row>
    <row r="48" spans="1:57" s="48" customFormat="1" ht="29.25" customHeight="1" x14ac:dyDescent="0.3">
      <c r="A48" s="16"/>
      <c r="B48" s="215">
        <v>4</v>
      </c>
      <c r="C48" s="217" t="s">
        <v>326</v>
      </c>
      <c r="D48" s="218"/>
      <c r="E48" s="219"/>
      <c r="F48" s="223" t="s">
        <v>327</v>
      </c>
      <c r="G48" s="223" t="s">
        <v>93</v>
      </c>
      <c r="H48" s="223" t="s">
        <v>235</v>
      </c>
      <c r="I48" s="225" t="s">
        <v>328</v>
      </c>
      <c r="J48" s="241">
        <v>4.0999999999999996</v>
      </c>
      <c r="K48" s="215">
        <f xml:space="preserve"> 17697*J48</f>
        <v>72557.7</v>
      </c>
      <c r="L48" s="223"/>
      <c r="M48" s="308"/>
      <c r="N48" s="417"/>
      <c r="O48" s="236">
        <v>22</v>
      </c>
      <c r="P48" s="236"/>
      <c r="Q48" s="238"/>
      <c r="R48" s="238"/>
      <c r="S48" s="238"/>
      <c r="T48" s="215"/>
      <c r="U48" s="215"/>
      <c r="V48" s="215"/>
      <c r="W48" s="215"/>
      <c r="X48" s="215"/>
      <c r="Y48" s="215"/>
      <c r="Z48" s="215"/>
      <c r="AA48" s="215"/>
      <c r="AB48" s="215"/>
      <c r="AC48" s="215"/>
      <c r="AD48" s="215"/>
      <c r="AE48" s="215"/>
      <c r="AF48" s="215"/>
      <c r="AG48" s="213"/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41"/>
      <c r="AS48" s="235"/>
      <c r="AT48" s="235"/>
      <c r="AU48" s="235"/>
      <c r="AV48" s="243"/>
      <c r="AW48" s="241"/>
      <c r="AX48" s="223"/>
      <c r="AY48" s="223"/>
      <c r="AZ48" s="249"/>
      <c r="BA48" s="215"/>
      <c r="BB48" s="249"/>
      <c r="BD48" s="50">
        <f t="shared" si="2"/>
        <v>0</v>
      </c>
      <c r="BE48" s="104"/>
    </row>
    <row r="49" spans="1:57" s="48" customFormat="1" ht="29.25" customHeight="1" x14ac:dyDescent="0.3">
      <c r="A49" s="16"/>
      <c r="B49" s="216"/>
      <c r="C49" s="220"/>
      <c r="D49" s="221"/>
      <c r="E49" s="222"/>
      <c r="F49" s="224"/>
      <c r="G49" s="224"/>
      <c r="H49" s="224"/>
      <c r="I49" s="226"/>
      <c r="J49" s="242"/>
      <c r="K49" s="216"/>
      <c r="L49" s="224"/>
      <c r="M49" s="309"/>
      <c r="N49" s="418"/>
      <c r="O49" s="237"/>
      <c r="P49" s="237"/>
      <c r="Q49" s="239"/>
      <c r="R49" s="239"/>
      <c r="S49" s="239"/>
      <c r="T49" s="216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216"/>
      <c r="AG49" s="214"/>
      <c r="AH49" s="214"/>
      <c r="AI49" s="214"/>
      <c r="AJ49" s="214"/>
      <c r="AK49" s="214"/>
      <c r="AL49" s="214"/>
      <c r="AM49" s="214"/>
      <c r="AN49" s="214"/>
      <c r="AO49" s="214"/>
      <c r="AP49" s="214"/>
      <c r="AQ49" s="214"/>
      <c r="AR49" s="242"/>
      <c r="AS49" s="240"/>
      <c r="AT49" s="240"/>
      <c r="AU49" s="240"/>
      <c r="AV49" s="244"/>
      <c r="AW49" s="242"/>
      <c r="AX49" s="224"/>
      <c r="AY49" s="224"/>
      <c r="AZ49" s="250"/>
      <c r="BA49" s="216"/>
      <c r="BB49" s="250"/>
      <c r="BC49" s="50"/>
      <c r="BD49" s="50">
        <f t="shared" si="2"/>
        <v>0</v>
      </c>
      <c r="BE49" s="104"/>
    </row>
    <row r="50" spans="1:57" s="48" customFormat="1" ht="29.25" customHeight="1" x14ac:dyDescent="0.3">
      <c r="A50" s="12"/>
      <c r="B50" s="215">
        <v>5</v>
      </c>
      <c r="C50" s="217" t="s">
        <v>206</v>
      </c>
      <c r="D50" s="218"/>
      <c r="E50" s="219"/>
      <c r="F50" s="223" t="s">
        <v>193</v>
      </c>
      <c r="G50" s="223" t="s">
        <v>91</v>
      </c>
      <c r="H50" s="223" t="s">
        <v>267</v>
      </c>
      <c r="I50" s="225" t="s">
        <v>310</v>
      </c>
      <c r="J50" s="233">
        <v>5.41</v>
      </c>
      <c r="K50" s="215">
        <f xml:space="preserve"> 17697*J50</f>
        <v>95740.77</v>
      </c>
      <c r="L50" s="223"/>
      <c r="M50" s="308"/>
      <c r="N50" s="417">
        <v>17</v>
      </c>
      <c r="O50" s="236"/>
      <c r="P50" s="236"/>
      <c r="Q50" s="238"/>
      <c r="R50" s="238"/>
      <c r="S50" s="238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  <c r="AD50" s="215"/>
      <c r="AE50" s="215"/>
      <c r="AF50" s="215"/>
      <c r="AG50" s="213"/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41"/>
      <c r="AS50" s="235"/>
      <c r="AT50" s="235"/>
      <c r="AU50" s="235"/>
      <c r="AV50" s="243"/>
      <c r="AW50" s="215"/>
      <c r="AX50" s="223"/>
      <c r="AY50" s="223"/>
      <c r="AZ50" s="249"/>
      <c r="BA50" s="215"/>
      <c r="BB50" s="249"/>
      <c r="BD50" s="50">
        <f t="shared" si="2"/>
        <v>0</v>
      </c>
      <c r="BE50" s="104"/>
    </row>
    <row r="51" spans="1:57" s="48" customFormat="1" ht="39" customHeight="1" x14ac:dyDescent="0.3">
      <c r="A51" s="12"/>
      <c r="B51" s="216"/>
      <c r="C51" s="220"/>
      <c r="D51" s="221"/>
      <c r="E51" s="222"/>
      <c r="F51" s="224"/>
      <c r="G51" s="224"/>
      <c r="H51" s="224"/>
      <c r="I51" s="226"/>
      <c r="J51" s="234"/>
      <c r="K51" s="216"/>
      <c r="L51" s="224"/>
      <c r="M51" s="309"/>
      <c r="N51" s="418"/>
      <c r="O51" s="237"/>
      <c r="P51" s="237"/>
      <c r="Q51" s="239"/>
      <c r="R51" s="239"/>
      <c r="S51" s="239"/>
      <c r="T51" s="216"/>
      <c r="U51" s="216"/>
      <c r="V51" s="216"/>
      <c r="W51" s="216"/>
      <c r="X51" s="216"/>
      <c r="Y51" s="216"/>
      <c r="Z51" s="216"/>
      <c r="AA51" s="216"/>
      <c r="AB51" s="216"/>
      <c r="AC51" s="216"/>
      <c r="AD51" s="216"/>
      <c r="AE51" s="216"/>
      <c r="AF51" s="216"/>
      <c r="AG51" s="214"/>
      <c r="AH51" s="214"/>
      <c r="AI51" s="214"/>
      <c r="AJ51" s="214"/>
      <c r="AK51" s="214"/>
      <c r="AL51" s="214"/>
      <c r="AM51" s="214"/>
      <c r="AN51" s="214"/>
      <c r="AO51" s="214"/>
      <c r="AP51" s="214"/>
      <c r="AQ51" s="214"/>
      <c r="AR51" s="242"/>
      <c r="AS51" s="240"/>
      <c r="AT51" s="240"/>
      <c r="AU51" s="240"/>
      <c r="AV51" s="244"/>
      <c r="AW51" s="216"/>
      <c r="AX51" s="224"/>
      <c r="AY51" s="224"/>
      <c r="AZ51" s="250"/>
      <c r="BA51" s="216"/>
      <c r="BB51" s="250"/>
      <c r="BC51" s="50"/>
      <c r="BD51" s="50">
        <f t="shared" si="2"/>
        <v>0</v>
      </c>
      <c r="BE51" s="104"/>
    </row>
    <row r="52" spans="1:57" s="48" customFormat="1" ht="29.25" customHeight="1" x14ac:dyDescent="0.3">
      <c r="A52" s="12"/>
      <c r="B52" s="215">
        <v>6</v>
      </c>
      <c r="C52" s="217" t="s">
        <v>121</v>
      </c>
      <c r="D52" s="218"/>
      <c r="E52" s="219"/>
      <c r="F52" s="223" t="s">
        <v>62</v>
      </c>
      <c r="G52" s="223" t="s">
        <v>91</v>
      </c>
      <c r="H52" s="223" t="s">
        <v>141</v>
      </c>
      <c r="I52" s="225" t="s">
        <v>308</v>
      </c>
      <c r="J52" s="233">
        <v>5.32</v>
      </c>
      <c r="K52" s="215">
        <f>17697*J52</f>
        <v>94148.040000000008</v>
      </c>
      <c r="L52" s="223"/>
      <c r="M52" s="308"/>
      <c r="N52" s="223"/>
      <c r="O52" s="236">
        <v>4</v>
      </c>
      <c r="P52" s="236">
        <v>20</v>
      </c>
      <c r="Q52" s="238"/>
      <c r="R52" s="238"/>
      <c r="S52" s="238"/>
      <c r="T52" s="223"/>
      <c r="U52" s="223"/>
      <c r="V52" s="223"/>
      <c r="W52" s="215"/>
      <c r="X52" s="215"/>
      <c r="Y52" s="446"/>
      <c r="Z52" s="215"/>
      <c r="AA52" s="215"/>
      <c r="AB52" s="215"/>
      <c r="AC52" s="215"/>
      <c r="AD52" s="215"/>
      <c r="AE52" s="215"/>
      <c r="AF52" s="225"/>
      <c r="AG52" s="213"/>
      <c r="AH52" s="213"/>
      <c r="AI52" s="213"/>
      <c r="AJ52" s="213"/>
      <c r="AK52" s="213"/>
      <c r="AL52" s="213"/>
      <c r="AM52" s="213"/>
      <c r="AN52" s="213"/>
      <c r="AO52" s="213"/>
      <c r="AP52" s="213"/>
      <c r="AQ52" s="215"/>
      <c r="AR52" s="213"/>
      <c r="AS52" s="236"/>
      <c r="AT52" s="235"/>
      <c r="AU52" s="235"/>
      <c r="AV52" s="251"/>
      <c r="AW52" s="241"/>
      <c r="AX52" s="223"/>
      <c r="AY52" s="223"/>
      <c r="AZ52" s="249"/>
      <c r="BA52" s="215"/>
      <c r="BB52" s="249"/>
      <c r="BC52" s="50"/>
      <c r="BD52" s="50">
        <f t="shared" si="2"/>
        <v>0</v>
      </c>
      <c r="BE52" s="104"/>
    </row>
    <row r="53" spans="1:57" s="48" customFormat="1" ht="15.75" customHeight="1" x14ac:dyDescent="0.3">
      <c r="A53" s="12"/>
      <c r="B53" s="216"/>
      <c r="C53" s="220"/>
      <c r="D53" s="221"/>
      <c r="E53" s="222"/>
      <c r="F53" s="224"/>
      <c r="G53" s="224"/>
      <c r="H53" s="224"/>
      <c r="I53" s="226"/>
      <c r="J53" s="234"/>
      <c r="K53" s="216"/>
      <c r="L53" s="224"/>
      <c r="M53" s="309"/>
      <c r="N53" s="224"/>
      <c r="O53" s="237"/>
      <c r="P53" s="237"/>
      <c r="Q53" s="239"/>
      <c r="R53" s="239"/>
      <c r="S53" s="239"/>
      <c r="T53" s="224"/>
      <c r="U53" s="224"/>
      <c r="V53" s="224"/>
      <c r="W53" s="216"/>
      <c r="X53" s="216"/>
      <c r="Y53" s="447"/>
      <c r="Z53" s="216"/>
      <c r="AA53" s="216"/>
      <c r="AB53" s="216"/>
      <c r="AC53" s="216"/>
      <c r="AD53" s="216"/>
      <c r="AE53" s="216"/>
      <c r="AF53" s="226"/>
      <c r="AG53" s="214"/>
      <c r="AH53" s="214"/>
      <c r="AI53" s="214"/>
      <c r="AJ53" s="214"/>
      <c r="AK53" s="214"/>
      <c r="AL53" s="214"/>
      <c r="AM53" s="214"/>
      <c r="AN53" s="214"/>
      <c r="AO53" s="214"/>
      <c r="AP53" s="214"/>
      <c r="AQ53" s="216"/>
      <c r="AR53" s="214"/>
      <c r="AS53" s="237"/>
      <c r="AT53" s="240"/>
      <c r="AU53" s="240"/>
      <c r="AV53" s="252"/>
      <c r="AW53" s="242"/>
      <c r="AX53" s="224"/>
      <c r="AY53" s="224"/>
      <c r="AZ53" s="250"/>
      <c r="BA53" s="216"/>
      <c r="BB53" s="250"/>
      <c r="BD53" s="50">
        <f t="shared" si="2"/>
        <v>0</v>
      </c>
      <c r="BE53" s="104"/>
    </row>
    <row r="54" spans="1:57" s="48" customFormat="1" ht="29.25" customHeight="1" x14ac:dyDescent="0.3">
      <c r="A54" s="12"/>
      <c r="B54" s="215">
        <v>7</v>
      </c>
      <c r="C54" s="217" t="s">
        <v>178</v>
      </c>
      <c r="D54" s="218"/>
      <c r="E54" s="219"/>
      <c r="F54" s="223" t="s">
        <v>320</v>
      </c>
      <c r="G54" s="223" t="s">
        <v>93</v>
      </c>
      <c r="H54" s="223" t="s">
        <v>321</v>
      </c>
      <c r="I54" s="225" t="s">
        <v>322</v>
      </c>
      <c r="J54" s="233">
        <v>4.49</v>
      </c>
      <c r="K54" s="215">
        <f>17697*J54</f>
        <v>79459.53</v>
      </c>
      <c r="L54" s="223"/>
      <c r="M54" s="308"/>
      <c r="N54" s="223"/>
      <c r="O54" s="236">
        <v>24</v>
      </c>
      <c r="P54" s="236"/>
      <c r="Q54" s="238"/>
      <c r="R54" s="238"/>
      <c r="S54" s="238"/>
      <c r="T54" s="223"/>
      <c r="U54" s="223"/>
      <c r="V54" s="223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3"/>
      <c r="AH54" s="213"/>
      <c r="AI54" s="213"/>
      <c r="AJ54" s="213"/>
      <c r="AK54" s="213"/>
      <c r="AL54" s="213"/>
      <c r="AM54" s="213"/>
      <c r="AN54" s="213"/>
      <c r="AO54" s="213"/>
      <c r="AP54" s="213"/>
      <c r="AQ54" s="215"/>
      <c r="AR54" s="213"/>
      <c r="AS54" s="236"/>
      <c r="AT54" s="235"/>
      <c r="AU54" s="241"/>
      <c r="AV54" s="251"/>
      <c r="AW54" s="241"/>
      <c r="AX54" s="223"/>
      <c r="AY54" s="223"/>
      <c r="AZ54" s="249"/>
      <c r="BA54" s="215"/>
      <c r="BB54" s="249"/>
      <c r="BD54" s="50">
        <f t="shared" si="2"/>
        <v>0</v>
      </c>
      <c r="BE54" s="104"/>
    </row>
    <row r="55" spans="1:57" s="48" customFormat="1" ht="29.25" customHeight="1" x14ac:dyDescent="0.3">
      <c r="A55" s="12"/>
      <c r="B55" s="216"/>
      <c r="C55" s="220"/>
      <c r="D55" s="221"/>
      <c r="E55" s="222"/>
      <c r="F55" s="224"/>
      <c r="G55" s="224"/>
      <c r="H55" s="224"/>
      <c r="I55" s="226"/>
      <c r="J55" s="234"/>
      <c r="K55" s="216"/>
      <c r="L55" s="224"/>
      <c r="M55" s="309"/>
      <c r="N55" s="224"/>
      <c r="O55" s="237"/>
      <c r="P55" s="237"/>
      <c r="Q55" s="239"/>
      <c r="R55" s="239"/>
      <c r="S55" s="239"/>
      <c r="T55" s="224"/>
      <c r="U55" s="224"/>
      <c r="V55" s="224"/>
      <c r="W55" s="216"/>
      <c r="X55" s="216"/>
      <c r="Y55" s="216"/>
      <c r="Z55" s="216"/>
      <c r="AA55" s="216"/>
      <c r="AB55" s="216"/>
      <c r="AC55" s="216"/>
      <c r="AD55" s="216"/>
      <c r="AE55" s="216"/>
      <c r="AF55" s="216"/>
      <c r="AG55" s="214"/>
      <c r="AH55" s="214"/>
      <c r="AI55" s="214"/>
      <c r="AJ55" s="214"/>
      <c r="AK55" s="214"/>
      <c r="AL55" s="214"/>
      <c r="AM55" s="214"/>
      <c r="AN55" s="214"/>
      <c r="AO55" s="214"/>
      <c r="AP55" s="214"/>
      <c r="AQ55" s="216"/>
      <c r="AR55" s="214"/>
      <c r="AS55" s="237"/>
      <c r="AT55" s="240"/>
      <c r="AU55" s="242"/>
      <c r="AV55" s="252"/>
      <c r="AW55" s="242"/>
      <c r="AX55" s="224"/>
      <c r="AY55" s="224"/>
      <c r="AZ55" s="250"/>
      <c r="BA55" s="216"/>
      <c r="BB55" s="250"/>
      <c r="BC55" s="50"/>
      <c r="BD55" s="50">
        <f t="shared" si="2"/>
        <v>0</v>
      </c>
      <c r="BE55" s="104"/>
    </row>
    <row r="56" spans="1:57" s="48" customFormat="1" ht="29.25" customHeight="1" x14ac:dyDescent="0.3">
      <c r="A56" s="12"/>
      <c r="B56" s="215">
        <v>8</v>
      </c>
      <c r="C56" s="426" t="s">
        <v>117</v>
      </c>
      <c r="D56" s="427"/>
      <c r="E56" s="428"/>
      <c r="F56" s="223" t="s">
        <v>56</v>
      </c>
      <c r="G56" s="223" t="s">
        <v>91</v>
      </c>
      <c r="H56" s="223" t="s">
        <v>144</v>
      </c>
      <c r="I56" s="225" t="s">
        <v>325</v>
      </c>
      <c r="J56" s="233">
        <v>5.41</v>
      </c>
      <c r="K56" s="215">
        <f>17697*J56</f>
        <v>95740.77</v>
      </c>
      <c r="L56" s="223"/>
      <c r="M56" s="308"/>
      <c r="N56" s="223"/>
      <c r="O56" s="440">
        <v>23</v>
      </c>
      <c r="P56" s="436">
        <v>1</v>
      </c>
      <c r="Q56" s="238"/>
      <c r="R56" s="238"/>
      <c r="S56" s="238"/>
      <c r="T56" s="223"/>
      <c r="U56" s="223"/>
      <c r="V56" s="438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3"/>
      <c r="AH56" s="213"/>
      <c r="AI56" s="213"/>
      <c r="AJ56" s="213"/>
      <c r="AK56" s="213"/>
      <c r="AL56" s="213"/>
      <c r="AM56" s="213"/>
      <c r="AN56" s="213"/>
      <c r="AO56" s="213"/>
      <c r="AP56" s="213"/>
      <c r="AQ56" s="215"/>
      <c r="AR56" s="213"/>
      <c r="AS56" s="236"/>
      <c r="AT56" s="236"/>
      <c r="AU56" s="241"/>
      <c r="AV56" s="236"/>
      <c r="AW56" s="241"/>
      <c r="AX56" s="223"/>
      <c r="AY56" s="223"/>
      <c r="AZ56" s="249"/>
      <c r="BA56" s="215"/>
      <c r="BB56" s="249"/>
      <c r="BD56" s="50">
        <f t="shared" si="2"/>
        <v>0</v>
      </c>
      <c r="BE56" s="104"/>
    </row>
    <row r="57" spans="1:57" s="48" customFormat="1" ht="35.25" customHeight="1" x14ac:dyDescent="0.3">
      <c r="A57" s="12"/>
      <c r="B57" s="216"/>
      <c r="C57" s="429"/>
      <c r="D57" s="430"/>
      <c r="E57" s="431"/>
      <c r="F57" s="224"/>
      <c r="G57" s="224"/>
      <c r="H57" s="224"/>
      <c r="I57" s="226"/>
      <c r="J57" s="234"/>
      <c r="K57" s="216"/>
      <c r="L57" s="224"/>
      <c r="M57" s="309"/>
      <c r="N57" s="224"/>
      <c r="O57" s="441"/>
      <c r="P57" s="437"/>
      <c r="Q57" s="239"/>
      <c r="R57" s="239"/>
      <c r="S57" s="239"/>
      <c r="T57" s="224"/>
      <c r="U57" s="224"/>
      <c r="V57" s="439"/>
      <c r="W57" s="216"/>
      <c r="X57" s="216"/>
      <c r="Y57" s="216"/>
      <c r="Z57" s="216"/>
      <c r="AA57" s="216"/>
      <c r="AB57" s="216"/>
      <c r="AC57" s="216"/>
      <c r="AD57" s="216"/>
      <c r="AE57" s="216"/>
      <c r="AF57" s="216"/>
      <c r="AG57" s="214"/>
      <c r="AH57" s="214"/>
      <c r="AI57" s="214"/>
      <c r="AJ57" s="214"/>
      <c r="AK57" s="214"/>
      <c r="AL57" s="214"/>
      <c r="AM57" s="214"/>
      <c r="AN57" s="214"/>
      <c r="AO57" s="214"/>
      <c r="AP57" s="214"/>
      <c r="AQ57" s="216"/>
      <c r="AR57" s="214"/>
      <c r="AS57" s="237"/>
      <c r="AT57" s="237"/>
      <c r="AU57" s="242"/>
      <c r="AV57" s="237"/>
      <c r="AW57" s="242"/>
      <c r="AX57" s="224"/>
      <c r="AY57" s="224"/>
      <c r="AZ57" s="250"/>
      <c r="BA57" s="216"/>
      <c r="BB57" s="250"/>
      <c r="BC57" s="50"/>
      <c r="BD57" s="50">
        <f t="shared" si="2"/>
        <v>0</v>
      </c>
      <c r="BE57" s="118"/>
    </row>
    <row r="58" spans="1:57" s="48" customFormat="1" ht="29.25" customHeight="1" x14ac:dyDescent="0.3">
      <c r="A58" s="12"/>
      <c r="B58" s="215">
        <v>9</v>
      </c>
      <c r="C58" s="217" t="s">
        <v>119</v>
      </c>
      <c r="D58" s="218"/>
      <c r="E58" s="219"/>
      <c r="F58" s="223" t="s">
        <v>120</v>
      </c>
      <c r="G58" s="223" t="s">
        <v>91</v>
      </c>
      <c r="H58" s="223" t="s">
        <v>141</v>
      </c>
      <c r="I58" s="225" t="s">
        <v>340</v>
      </c>
      <c r="J58" s="233">
        <v>5.41</v>
      </c>
      <c r="K58" s="215">
        <f>17697*J58</f>
        <v>95740.77</v>
      </c>
      <c r="L58" s="223"/>
      <c r="M58" s="308"/>
      <c r="N58" s="223"/>
      <c r="O58" s="236">
        <v>10</v>
      </c>
      <c r="P58" s="236">
        <v>14</v>
      </c>
      <c r="Q58" s="238"/>
      <c r="R58" s="238"/>
      <c r="S58" s="238"/>
      <c r="T58" s="223"/>
      <c r="U58" s="223"/>
      <c r="V58" s="223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3"/>
      <c r="AH58" s="213"/>
      <c r="AI58" s="213"/>
      <c r="AJ58" s="213"/>
      <c r="AK58" s="213"/>
      <c r="AL58" s="213"/>
      <c r="AM58" s="213"/>
      <c r="AN58" s="213"/>
      <c r="AO58" s="213"/>
      <c r="AP58" s="213"/>
      <c r="AQ58" s="241"/>
      <c r="AR58" s="213"/>
      <c r="AS58" s="236"/>
      <c r="AT58" s="236"/>
      <c r="AU58" s="235"/>
      <c r="AV58" s="251"/>
      <c r="AW58" s="241"/>
      <c r="AX58" s="223"/>
      <c r="AY58" s="223"/>
      <c r="AZ58" s="249"/>
      <c r="BA58" s="215"/>
      <c r="BB58" s="249"/>
      <c r="BD58" s="50">
        <f t="shared" si="2"/>
        <v>0</v>
      </c>
      <c r="BE58" s="104"/>
    </row>
    <row r="59" spans="1:57" s="48" customFormat="1" ht="29.25" customHeight="1" x14ac:dyDescent="0.3">
      <c r="A59" s="12"/>
      <c r="B59" s="216"/>
      <c r="C59" s="220"/>
      <c r="D59" s="221"/>
      <c r="E59" s="222"/>
      <c r="F59" s="224"/>
      <c r="G59" s="224"/>
      <c r="H59" s="224"/>
      <c r="I59" s="226"/>
      <c r="J59" s="234"/>
      <c r="K59" s="216"/>
      <c r="L59" s="224"/>
      <c r="M59" s="309"/>
      <c r="N59" s="224"/>
      <c r="O59" s="237"/>
      <c r="P59" s="237"/>
      <c r="Q59" s="239"/>
      <c r="R59" s="239"/>
      <c r="S59" s="239"/>
      <c r="T59" s="224"/>
      <c r="U59" s="224"/>
      <c r="V59" s="224"/>
      <c r="W59" s="216"/>
      <c r="X59" s="216"/>
      <c r="Y59" s="216"/>
      <c r="Z59" s="216"/>
      <c r="AA59" s="216"/>
      <c r="AB59" s="216"/>
      <c r="AC59" s="216"/>
      <c r="AD59" s="216"/>
      <c r="AE59" s="216"/>
      <c r="AF59" s="216"/>
      <c r="AG59" s="214"/>
      <c r="AH59" s="214"/>
      <c r="AI59" s="214"/>
      <c r="AJ59" s="214"/>
      <c r="AK59" s="214"/>
      <c r="AL59" s="214"/>
      <c r="AM59" s="214"/>
      <c r="AN59" s="214"/>
      <c r="AO59" s="214"/>
      <c r="AP59" s="214"/>
      <c r="AQ59" s="242"/>
      <c r="AR59" s="214"/>
      <c r="AS59" s="237"/>
      <c r="AT59" s="237"/>
      <c r="AU59" s="240"/>
      <c r="AV59" s="252"/>
      <c r="AW59" s="242"/>
      <c r="AX59" s="224"/>
      <c r="AY59" s="224"/>
      <c r="AZ59" s="250"/>
      <c r="BA59" s="216"/>
      <c r="BB59" s="250"/>
      <c r="BC59" s="50"/>
      <c r="BD59" s="50">
        <f t="shared" si="2"/>
        <v>0</v>
      </c>
      <c r="BE59" s="104"/>
    </row>
    <row r="60" spans="1:57" s="48" customFormat="1" ht="29.25" customHeight="1" x14ac:dyDescent="0.3">
      <c r="A60" s="12"/>
      <c r="B60" s="215">
        <v>10</v>
      </c>
      <c r="C60" s="217" t="s">
        <v>413</v>
      </c>
      <c r="D60" s="218"/>
      <c r="E60" s="219"/>
      <c r="F60" s="223" t="s">
        <v>329</v>
      </c>
      <c r="G60" s="223" t="s">
        <v>105</v>
      </c>
      <c r="H60" s="223" t="s">
        <v>330</v>
      </c>
      <c r="I60" s="225" t="s">
        <v>331</v>
      </c>
      <c r="J60" s="233">
        <v>4.95</v>
      </c>
      <c r="K60" s="215">
        <f>17697*J60</f>
        <v>87600.150000000009</v>
      </c>
      <c r="L60" s="223"/>
      <c r="M60" s="308"/>
      <c r="N60" s="223"/>
      <c r="O60" s="236">
        <v>19</v>
      </c>
      <c r="P60" s="236"/>
      <c r="Q60" s="238"/>
      <c r="R60" s="238"/>
      <c r="S60" s="238"/>
      <c r="T60" s="215"/>
      <c r="U60" s="215"/>
      <c r="V60" s="215"/>
      <c r="W60" s="215"/>
      <c r="X60" s="215"/>
      <c r="Y60" s="215"/>
      <c r="Z60" s="215"/>
      <c r="AA60" s="215"/>
      <c r="AB60" s="215"/>
      <c r="AC60" s="215"/>
      <c r="AD60" s="215"/>
      <c r="AE60" s="215"/>
      <c r="AF60" s="215"/>
      <c r="AG60" s="213"/>
      <c r="AH60" s="213"/>
      <c r="AI60" s="213"/>
      <c r="AJ60" s="213"/>
      <c r="AK60" s="213"/>
      <c r="AL60" s="213"/>
      <c r="AM60" s="213"/>
      <c r="AN60" s="213"/>
      <c r="AO60" s="213"/>
      <c r="AP60" s="213"/>
      <c r="AQ60" s="241"/>
      <c r="AR60" s="213"/>
      <c r="AS60" s="236"/>
      <c r="AT60" s="236"/>
      <c r="AU60" s="233"/>
      <c r="AV60" s="251"/>
      <c r="AW60" s="241"/>
      <c r="AX60" s="223"/>
      <c r="AY60" s="223"/>
      <c r="AZ60" s="249"/>
      <c r="BA60" s="215"/>
      <c r="BB60" s="249"/>
      <c r="BD60" s="50">
        <f t="shared" si="2"/>
        <v>0</v>
      </c>
      <c r="BE60" s="104"/>
    </row>
    <row r="61" spans="1:57" s="48" customFormat="1" ht="34.5" customHeight="1" x14ac:dyDescent="0.3">
      <c r="A61" s="12"/>
      <c r="B61" s="216"/>
      <c r="C61" s="220"/>
      <c r="D61" s="221"/>
      <c r="E61" s="222"/>
      <c r="F61" s="224"/>
      <c r="G61" s="224"/>
      <c r="H61" s="224"/>
      <c r="I61" s="226"/>
      <c r="J61" s="234"/>
      <c r="K61" s="216"/>
      <c r="L61" s="224"/>
      <c r="M61" s="309"/>
      <c r="N61" s="224"/>
      <c r="O61" s="237"/>
      <c r="P61" s="237"/>
      <c r="Q61" s="239"/>
      <c r="R61" s="239"/>
      <c r="S61" s="239"/>
      <c r="T61" s="216"/>
      <c r="U61" s="216"/>
      <c r="V61" s="216"/>
      <c r="W61" s="216"/>
      <c r="X61" s="216"/>
      <c r="Y61" s="216"/>
      <c r="Z61" s="216"/>
      <c r="AA61" s="216"/>
      <c r="AB61" s="216"/>
      <c r="AC61" s="216"/>
      <c r="AD61" s="216"/>
      <c r="AE61" s="216"/>
      <c r="AF61" s="216"/>
      <c r="AG61" s="214"/>
      <c r="AH61" s="214"/>
      <c r="AI61" s="214"/>
      <c r="AJ61" s="214"/>
      <c r="AK61" s="214"/>
      <c r="AL61" s="214"/>
      <c r="AM61" s="214"/>
      <c r="AN61" s="214"/>
      <c r="AO61" s="214"/>
      <c r="AP61" s="214"/>
      <c r="AQ61" s="242"/>
      <c r="AR61" s="214"/>
      <c r="AS61" s="237"/>
      <c r="AT61" s="237"/>
      <c r="AU61" s="234"/>
      <c r="AV61" s="252"/>
      <c r="AW61" s="242"/>
      <c r="AX61" s="224"/>
      <c r="AY61" s="224"/>
      <c r="AZ61" s="250"/>
      <c r="BA61" s="216"/>
      <c r="BB61" s="250"/>
      <c r="BC61" s="50"/>
      <c r="BD61" s="50">
        <f t="shared" si="2"/>
        <v>0</v>
      </c>
      <c r="BE61" s="104"/>
    </row>
    <row r="62" spans="1:57" s="48" customFormat="1" ht="29.25" customHeight="1" x14ac:dyDescent="0.3">
      <c r="A62" s="12"/>
      <c r="B62" s="215">
        <v>11</v>
      </c>
      <c r="C62" s="217" t="s">
        <v>186</v>
      </c>
      <c r="D62" s="218"/>
      <c r="E62" s="219"/>
      <c r="F62" s="223" t="s">
        <v>72</v>
      </c>
      <c r="G62" s="223" t="s">
        <v>105</v>
      </c>
      <c r="H62" s="223" t="s">
        <v>162</v>
      </c>
      <c r="I62" s="225" t="s">
        <v>278</v>
      </c>
      <c r="J62" s="241">
        <v>4.8600000000000003</v>
      </c>
      <c r="K62" s="215">
        <f xml:space="preserve"> 17697*J62</f>
        <v>86007.420000000013</v>
      </c>
      <c r="L62" s="223"/>
      <c r="M62" s="308"/>
      <c r="N62" s="223"/>
      <c r="O62" s="236">
        <v>18</v>
      </c>
      <c r="P62" s="236"/>
      <c r="Q62" s="238"/>
      <c r="R62" s="238"/>
      <c r="S62" s="238"/>
      <c r="T62" s="215"/>
      <c r="U62" s="215"/>
      <c r="V62" s="215"/>
      <c r="W62" s="215"/>
      <c r="X62" s="215"/>
      <c r="Y62" s="215"/>
      <c r="Z62" s="215"/>
      <c r="AA62" s="215"/>
      <c r="AB62" s="215"/>
      <c r="AC62" s="215"/>
      <c r="AD62" s="215"/>
      <c r="AE62" s="215"/>
      <c r="AF62" s="215"/>
      <c r="AG62" s="213"/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35"/>
      <c r="AT62" s="235"/>
      <c r="AU62" s="235"/>
      <c r="AV62" s="243"/>
      <c r="AW62" s="241"/>
      <c r="AX62" s="223"/>
      <c r="AY62" s="223"/>
      <c r="AZ62" s="249"/>
      <c r="BA62" s="215"/>
      <c r="BB62" s="249"/>
      <c r="BD62" s="50">
        <f t="shared" si="2"/>
        <v>0</v>
      </c>
      <c r="BE62" s="104"/>
    </row>
    <row r="63" spans="1:57" s="48" customFormat="1" ht="29.25" customHeight="1" x14ac:dyDescent="0.3">
      <c r="A63" s="12"/>
      <c r="B63" s="216"/>
      <c r="C63" s="220"/>
      <c r="D63" s="221"/>
      <c r="E63" s="222"/>
      <c r="F63" s="224"/>
      <c r="G63" s="224"/>
      <c r="H63" s="224"/>
      <c r="I63" s="226"/>
      <c r="J63" s="242"/>
      <c r="K63" s="216"/>
      <c r="L63" s="224"/>
      <c r="M63" s="309"/>
      <c r="N63" s="224"/>
      <c r="O63" s="237"/>
      <c r="P63" s="237"/>
      <c r="Q63" s="239"/>
      <c r="R63" s="239"/>
      <c r="S63" s="239"/>
      <c r="T63" s="216"/>
      <c r="U63" s="216"/>
      <c r="V63" s="216"/>
      <c r="W63" s="216"/>
      <c r="X63" s="216"/>
      <c r="Y63" s="216"/>
      <c r="Z63" s="216"/>
      <c r="AA63" s="216"/>
      <c r="AB63" s="216"/>
      <c r="AC63" s="216"/>
      <c r="AD63" s="216"/>
      <c r="AE63" s="216"/>
      <c r="AF63" s="216"/>
      <c r="AG63" s="214"/>
      <c r="AH63" s="214"/>
      <c r="AI63" s="214"/>
      <c r="AJ63" s="214"/>
      <c r="AK63" s="214"/>
      <c r="AL63" s="214"/>
      <c r="AM63" s="214"/>
      <c r="AN63" s="214"/>
      <c r="AO63" s="214"/>
      <c r="AP63" s="214"/>
      <c r="AQ63" s="214"/>
      <c r="AR63" s="214"/>
      <c r="AS63" s="240"/>
      <c r="AT63" s="240"/>
      <c r="AU63" s="240"/>
      <c r="AV63" s="244"/>
      <c r="AW63" s="242"/>
      <c r="AX63" s="224"/>
      <c r="AY63" s="224"/>
      <c r="AZ63" s="250"/>
      <c r="BA63" s="216"/>
      <c r="BB63" s="250"/>
      <c r="BC63" s="50"/>
      <c r="BD63" s="50">
        <f t="shared" si="2"/>
        <v>0</v>
      </c>
      <c r="BE63" s="104"/>
    </row>
    <row r="64" spans="1:57" s="48" customFormat="1" ht="29.25" customHeight="1" x14ac:dyDescent="0.3">
      <c r="A64" s="12"/>
      <c r="B64" s="215">
        <v>12</v>
      </c>
      <c r="C64" s="217" t="s">
        <v>128</v>
      </c>
      <c r="D64" s="218"/>
      <c r="E64" s="219"/>
      <c r="F64" s="223" t="s">
        <v>58</v>
      </c>
      <c r="G64" s="223" t="s">
        <v>93</v>
      </c>
      <c r="H64" s="223" t="s">
        <v>246</v>
      </c>
      <c r="I64" s="225" t="s">
        <v>312</v>
      </c>
      <c r="J64" s="233">
        <v>4.7300000000000004</v>
      </c>
      <c r="K64" s="215">
        <f>17697*J64</f>
        <v>83706.810000000012</v>
      </c>
      <c r="L64" s="223"/>
      <c r="M64" s="308"/>
      <c r="N64" s="223"/>
      <c r="O64" s="236"/>
      <c r="P64" s="236">
        <v>9</v>
      </c>
      <c r="Q64" s="238"/>
      <c r="R64" s="238"/>
      <c r="S64" s="238"/>
      <c r="T64" s="215"/>
      <c r="U64" s="215"/>
      <c r="V64" s="215"/>
      <c r="W64" s="215"/>
      <c r="X64" s="215"/>
      <c r="Y64" s="215"/>
      <c r="Z64" s="215"/>
      <c r="AA64" s="215"/>
      <c r="AB64" s="215"/>
      <c r="AC64" s="215"/>
      <c r="AD64" s="215"/>
      <c r="AE64" s="215"/>
      <c r="AF64" s="215"/>
      <c r="AG64" s="213"/>
      <c r="AH64" s="213"/>
      <c r="AI64" s="213"/>
      <c r="AJ64" s="213"/>
      <c r="AK64" s="213"/>
      <c r="AL64" s="213"/>
      <c r="AM64" s="213"/>
      <c r="AN64" s="213"/>
      <c r="AO64" s="213"/>
      <c r="AP64" s="213"/>
      <c r="AQ64" s="213"/>
      <c r="AR64" s="241"/>
      <c r="AS64" s="236"/>
      <c r="AT64" s="236"/>
      <c r="AU64" s="233"/>
      <c r="AV64" s="251"/>
      <c r="AW64" s="241"/>
      <c r="AX64" s="223"/>
      <c r="AY64" s="223"/>
      <c r="AZ64" s="249"/>
      <c r="BA64" s="215"/>
      <c r="BB64" s="249"/>
      <c r="BD64" s="50">
        <f t="shared" si="2"/>
        <v>0</v>
      </c>
      <c r="BE64" s="104"/>
    </row>
    <row r="65" spans="1:57" s="48" customFormat="1" ht="29.25" customHeight="1" x14ac:dyDescent="0.3">
      <c r="A65" s="12"/>
      <c r="B65" s="216"/>
      <c r="C65" s="220"/>
      <c r="D65" s="221"/>
      <c r="E65" s="222"/>
      <c r="F65" s="224"/>
      <c r="G65" s="224"/>
      <c r="H65" s="224"/>
      <c r="I65" s="226"/>
      <c r="J65" s="234"/>
      <c r="K65" s="216"/>
      <c r="L65" s="224"/>
      <c r="M65" s="309"/>
      <c r="N65" s="224"/>
      <c r="O65" s="237"/>
      <c r="P65" s="237"/>
      <c r="Q65" s="239"/>
      <c r="R65" s="239"/>
      <c r="S65" s="239"/>
      <c r="T65" s="216"/>
      <c r="U65" s="216"/>
      <c r="V65" s="216"/>
      <c r="W65" s="216"/>
      <c r="X65" s="216"/>
      <c r="Y65" s="216"/>
      <c r="Z65" s="216"/>
      <c r="AA65" s="216"/>
      <c r="AB65" s="216"/>
      <c r="AC65" s="216"/>
      <c r="AD65" s="216"/>
      <c r="AE65" s="216"/>
      <c r="AF65" s="216"/>
      <c r="AG65" s="214"/>
      <c r="AH65" s="214"/>
      <c r="AI65" s="214"/>
      <c r="AJ65" s="214"/>
      <c r="AK65" s="214"/>
      <c r="AL65" s="214"/>
      <c r="AM65" s="214"/>
      <c r="AN65" s="214"/>
      <c r="AO65" s="214"/>
      <c r="AP65" s="214"/>
      <c r="AQ65" s="214"/>
      <c r="AR65" s="242"/>
      <c r="AS65" s="237"/>
      <c r="AT65" s="237"/>
      <c r="AU65" s="234"/>
      <c r="AV65" s="252"/>
      <c r="AW65" s="242"/>
      <c r="AX65" s="224"/>
      <c r="AY65" s="224"/>
      <c r="AZ65" s="250"/>
      <c r="BA65" s="216"/>
      <c r="BB65" s="250"/>
      <c r="BC65" s="50"/>
      <c r="BD65" s="50">
        <f t="shared" si="2"/>
        <v>0</v>
      </c>
      <c r="BE65" s="104"/>
    </row>
    <row r="66" spans="1:57" s="48" customFormat="1" ht="29.25" customHeight="1" x14ac:dyDescent="0.3">
      <c r="A66" s="12"/>
      <c r="B66" s="215">
        <v>13</v>
      </c>
      <c r="C66" s="217" t="s">
        <v>176</v>
      </c>
      <c r="D66" s="218"/>
      <c r="E66" s="219"/>
      <c r="F66" s="223" t="s">
        <v>61</v>
      </c>
      <c r="G66" s="223" t="s">
        <v>91</v>
      </c>
      <c r="H66" s="223" t="s">
        <v>141</v>
      </c>
      <c r="I66" s="225" t="s">
        <v>332</v>
      </c>
      <c r="J66" s="223">
        <v>5.24</v>
      </c>
      <c r="K66" s="215">
        <f xml:space="preserve"> 17697*J66</f>
        <v>92732.28</v>
      </c>
      <c r="L66" s="223"/>
      <c r="M66" s="308"/>
      <c r="N66" s="223"/>
      <c r="O66" s="236">
        <v>12</v>
      </c>
      <c r="P66" s="236"/>
      <c r="Q66" s="238"/>
      <c r="R66" s="238"/>
      <c r="S66" s="238"/>
      <c r="T66" s="215"/>
      <c r="U66" s="215"/>
      <c r="V66" s="215"/>
      <c r="W66" s="215"/>
      <c r="X66" s="215"/>
      <c r="Y66" s="215"/>
      <c r="Z66" s="215"/>
      <c r="AA66" s="215"/>
      <c r="AB66" s="215"/>
      <c r="AC66" s="215"/>
      <c r="AD66" s="215"/>
      <c r="AE66" s="215"/>
      <c r="AF66" s="215"/>
      <c r="AG66" s="213"/>
      <c r="AH66" s="213"/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35"/>
      <c r="AT66" s="235"/>
      <c r="AU66" s="235"/>
      <c r="AV66" s="243"/>
      <c r="AW66" s="241"/>
      <c r="AX66" s="223"/>
      <c r="AY66" s="223"/>
      <c r="AZ66" s="249"/>
      <c r="BA66" s="215"/>
      <c r="BB66" s="249"/>
      <c r="BD66" s="50">
        <f t="shared" si="2"/>
        <v>0</v>
      </c>
      <c r="BE66" s="104"/>
    </row>
    <row r="67" spans="1:57" s="48" customFormat="1" ht="29.25" customHeight="1" x14ac:dyDescent="0.3">
      <c r="A67" s="12"/>
      <c r="B67" s="216"/>
      <c r="C67" s="220"/>
      <c r="D67" s="221"/>
      <c r="E67" s="222"/>
      <c r="F67" s="224"/>
      <c r="G67" s="224"/>
      <c r="H67" s="224"/>
      <c r="I67" s="226"/>
      <c r="J67" s="224"/>
      <c r="K67" s="216"/>
      <c r="L67" s="224"/>
      <c r="M67" s="309"/>
      <c r="N67" s="224"/>
      <c r="O67" s="237"/>
      <c r="P67" s="237"/>
      <c r="Q67" s="239"/>
      <c r="R67" s="239"/>
      <c r="S67" s="239"/>
      <c r="T67" s="216"/>
      <c r="U67" s="216"/>
      <c r="V67" s="216"/>
      <c r="W67" s="216"/>
      <c r="X67" s="216"/>
      <c r="Y67" s="216"/>
      <c r="Z67" s="216"/>
      <c r="AA67" s="216"/>
      <c r="AB67" s="216"/>
      <c r="AC67" s="216"/>
      <c r="AD67" s="216"/>
      <c r="AE67" s="216"/>
      <c r="AF67" s="216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40"/>
      <c r="AT67" s="240"/>
      <c r="AU67" s="240"/>
      <c r="AV67" s="244"/>
      <c r="AW67" s="242"/>
      <c r="AX67" s="224"/>
      <c r="AY67" s="224"/>
      <c r="AZ67" s="250"/>
      <c r="BA67" s="216"/>
      <c r="BB67" s="250"/>
      <c r="BC67" s="50"/>
      <c r="BD67" s="50">
        <f t="shared" si="2"/>
        <v>0</v>
      </c>
      <c r="BE67" s="104"/>
    </row>
    <row r="68" spans="1:57" s="48" customFormat="1" ht="20.25" customHeight="1" x14ac:dyDescent="0.3">
      <c r="A68" s="12"/>
      <c r="B68" s="215">
        <v>14</v>
      </c>
      <c r="C68" s="217" t="s">
        <v>407</v>
      </c>
      <c r="D68" s="218"/>
      <c r="E68" s="219"/>
      <c r="F68" s="223" t="s">
        <v>193</v>
      </c>
      <c r="G68" s="223" t="s">
        <v>100</v>
      </c>
      <c r="H68" s="223" t="s">
        <v>319</v>
      </c>
      <c r="I68" s="225" t="s">
        <v>318</v>
      </c>
      <c r="J68" s="241">
        <v>4.8099999999999996</v>
      </c>
      <c r="K68" s="215">
        <f xml:space="preserve"> 17697*J68</f>
        <v>85122.569999999992</v>
      </c>
      <c r="L68" s="223"/>
      <c r="M68" s="308"/>
      <c r="N68" s="417">
        <v>19</v>
      </c>
      <c r="O68" s="236"/>
      <c r="P68" s="236"/>
      <c r="Q68" s="238"/>
      <c r="R68" s="238"/>
      <c r="S68" s="238"/>
      <c r="T68" s="215"/>
      <c r="U68" s="215"/>
      <c r="V68" s="215"/>
      <c r="W68" s="215"/>
      <c r="X68" s="215"/>
      <c r="Y68" s="215"/>
      <c r="Z68" s="215"/>
      <c r="AA68" s="215"/>
      <c r="AB68" s="215"/>
      <c r="AC68" s="215"/>
      <c r="AD68" s="215"/>
      <c r="AE68" s="215"/>
      <c r="AF68" s="215"/>
      <c r="AG68" s="213"/>
      <c r="AH68" s="213"/>
      <c r="AI68" s="213"/>
      <c r="AJ68" s="213"/>
      <c r="AK68" s="213"/>
      <c r="AL68" s="213"/>
      <c r="AM68" s="213"/>
      <c r="AN68" s="213"/>
      <c r="AO68" s="213"/>
      <c r="AP68" s="213"/>
      <c r="AQ68" s="213"/>
      <c r="AR68" s="241"/>
      <c r="AS68" s="235"/>
      <c r="AT68" s="235"/>
      <c r="AU68" s="235"/>
      <c r="AV68" s="243"/>
      <c r="AW68" s="241"/>
      <c r="AX68" s="223"/>
      <c r="AY68" s="223"/>
      <c r="AZ68" s="249"/>
      <c r="BA68" s="215"/>
      <c r="BB68" s="249"/>
      <c r="BD68" s="50">
        <f t="shared" si="2"/>
        <v>0</v>
      </c>
      <c r="BE68" s="104"/>
    </row>
    <row r="69" spans="1:57" s="48" customFormat="1" ht="40.5" customHeight="1" x14ac:dyDescent="0.3">
      <c r="A69" s="12"/>
      <c r="B69" s="216"/>
      <c r="C69" s="220"/>
      <c r="D69" s="221"/>
      <c r="E69" s="222"/>
      <c r="F69" s="224"/>
      <c r="G69" s="224"/>
      <c r="H69" s="224"/>
      <c r="I69" s="226"/>
      <c r="J69" s="242"/>
      <c r="K69" s="216"/>
      <c r="L69" s="224"/>
      <c r="M69" s="309"/>
      <c r="N69" s="418"/>
      <c r="O69" s="237"/>
      <c r="P69" s="237"/>
      <c r="Q69" s="239"/>
      <c r="R69" s="239"/>
      <c r="S69" s="239"/>
      <c r="T69" s="216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216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42"/>
      <c r="AS69" s="240"/>
      <c r="AT69" s="240"/>
      <c r="AU69" s="240"/>
      <c r="AV69" s="244"/>
      <c r="AW69" s="242"/>
      <c r="AX69" s="224"/>
      <c r="AY69" s="224"/>
      <c r="AZ69" s="250"/>
      <c r="BA69" s="216"/>
      <c r="BB69" s="250"/>
      <c r="BC69" s="50"/>
      <c r="BD69" s="50">
        <f t="shared" si="2"/>
        <v>0</v>
      </c>
      <c r="BE69" s="104"/>
    </row>
    <row r="70" spans="1:57" s="48" customFormat="1" ht="20.25" customHeight="1" x14ac:dyDescent="0.3">
      <c r="A70" s="12"/>
      <c r="B70" s="215">
        <v>15</v>
      </c>
      <c r="C70" s="217" t="s">
        <v>111</v>
      </c>
      <c r="D70" s="218"/>
      <c r="E70" s="219"/>
      <c r="F70" s="223" t="s">
        <v>110</v>
      </c>
      <c r="G70" s="223" t="s">
        <v>91</v>
      </c>
      <c r="H70" s="223" t="s">
        <v>141</v>
      </c>
      <c r="I70" s="225" t="s">
        <v>311</v>
      </c>
      <c r="J70" s="233">
        <v>5.41</v>
      </c>
      <c r="K70" s="215">
        <f>17697*J70</f>
        <v>95740.77</v>
      </c>
      <c r="L70" s="223"/>
      <c r="M70" s="308"/>
      <c r="N70" s="417"/>
      <c r="O70" s="236">
        <v>12</v>
      </c>
      <c r="P70" s="236">
        <v>12</v>
      </c>
      <c r="Q70" s="238"/>
      <c r="R70" s="238"/>
      <c r="S70" s="238"/>
      <c r="T70" s="223"/>
      <c r="U70" s="223"/>
      <c r="V70" s="223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3"/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35"/>
      <c r="AT70" s="235"/>
      <c r="AU70" s="235"/>
      <c r="AV70" s="251"/>
      <c r="AW70" s="241"/>
      <c r="AX70" s="223"/>
      <c r="AY70" s="223"/>
      <c r="AZ70" s="249"/>
      <c r="BA70" s="215"/>
      <c r="BB70" s="249"/>
      <c r="BD70" s="50">
        <f t="shared" si="2"/>
        <v>0</v>
      </c>
      <c r="BE70" s="104"/>
    </row>
    <row r="71" spans="1:57" s="48" customFormat="1" ht="44.25" customHeight="1" x14ac:dyDescent="0.3">
      <c r="A71" s="12"/>
      <c r="B71" s="216"/>
      <c r="C71" s="220"/>
      <c r="D71" s="221"/>
      <c r="E71" s="222"/>
      <c r="F71" s="224"/>
      <c r="G71" s="224"/>
      <c r="H71" s="224"/>
      <c r="I71" s="226"/>
      <c r="J71" s="234"/>
      <c r="K71" s="216"/>
      <c r="L71" s="224"/>
      <c r="M71" s="309"/>
      <c r="N71" s="418"/>
      <c r="O71" s="237"/>
      <c r="P71" s="237"/>
      <c r="Q71" s="239"/>
      <c r="R71" s="239"/>
      <c r="S71" s="239"/>
      <c r="T71" s="224"/>
      <c r="U71" s="224"/>
      <c r="V71" s="224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4"/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  <c r="AR71" s="214"/>
      <c r="AS71" s="240"/>
      <c r="AT71" s="240"/>
      <c r="AU71" s="240"/>
      <c r="AV71" s="252"/>
      <c r="AW71" s="242"/>
      <c r="AX71" s="224"/>
      <c r="AY71" s="224"/>
      <c r="AZ71" s="250"/>
      <c r="BA71" s="216"/>
      <c r="BB71" s="250"/>
      <c r="BC71" s="50"/>
      <c r="BD71" s="50">
        <f t="shared" si="2"/>
        <v>0</v>
      </c>
      <c r="BE71" s="104"/>
    </row>
    <row r="72" spans="1:57" s="48" customFormat="1" ht="29.25" customHeight="1" x14ac:dyDescent="0.3">
      <c r="A72" s="12"/>
      <c r="B72" s="215">
        <v>16</v>
      </c>
      <c r="C72" s="217" t="s">
        <v>248</v>
      </c>
      <c r="D72" s="218"/>
      <c r="E72" s="219"/>
      <c r="F72" s="223" t="s">
        <v>175</v>
      </c>
      <c r="G72" s="223" t="s">
        <v>100</v>
      </c>
      <c r="H72" s="223" t="s">
        <v>143</v>
      </c>
      <c r="I72" s="225" t="s">
        <v>280</v>
      </c>
      <c r="J72" s="233">
        <v>4.9000000000000004</v>
      </c>
      <c r="K72" s="215">
        <f>17697*J72</f>
        <v>86715.3</v>
      </c>
      <c r="L72" s="223"/>
      <c r="M72" s="308"/>
      <c r="N72" s="223"/>
      <c r="O72" s="236">
        <v>19</v>
      </c>
      <c r="P72" s="236"/>
      <c r="Q72" s="238"/>
      <c r="R72" s="238"/>
      <c r="S72" s="238"/>
      <c r="T72" s="215"/>
      <c r="U72" s="215"/>
      <c r="V72" s="215"/>
      <c r="W72" s="215"/>
      <c r="X72" s="215"/>
      <c r="Y72" s="215"/>
      <c r="Z72" s="215"/>
      <c r="AA72" s="215"/>
      <c r="AB72" s="215"/>
      <c r="AC72" s="215"/>
      <c r="AD72" s="215"/>
      <c r="AE72" s="215"/>
      <c r="AF72" s="215"/>
      <c r="AG72" s="213"/>
      <c r="AH72" s="213"/>
      <c r="AI72" s="213"/>
      <c r="AJ72" s="215"/>
      <c r="AK72" s="213"/>
      <c r="AL72" s="213"/>
      <c r="AM72" s="213"/>
      <c r="AN72" s="213"/>
      <c r="AO72" s="213"/>
      <c r="AP72" s="213"/>
      <c r="AQ72" s="241"/>
      <c r="AR72" s="241"/>
      <c r="AS72" s="236"/>
      <c r="AT72" s="236"/>
      <c r="AU72" s="236"/>
      <c r="AV72" s="251"/>
      <c r="AW72" s="241"/>
      <c r="AX72" s="223"/>
      <c r="AY72" s="223"/>
      <c r="AZ72" s="249"/>
      <c r="BA72" s="215"/>
      <c r="BB72" s="249"/>
      <c r="BD72" s="50"/>
      <c r="BE72" s="104"/>
    </row>
    <row r="73" spans="1:57" s="48" customFormat="1" ht="27.75" customHeight="1" x14ac:dyDescent="0.3">
      <c r="A73" s="12"/>
      <c r="B73" s="216"/>
      <c r="C73" s="220"/>
      <c r="D73" s="221"/>
      <c r="E73" s="222"/>
      <c r="F73" s="224"/>
      <c r="G73" s="224"/>
      <c r="H73" s="224"/>
      <c r="I73" s="226"/>
      <c r="J73" s="234"/>
      <c r="K73" s="216"/>
      <c r="L73" s="224"/>
      <c r="M73" s="309"/>
      <c r="N73" s="224"/>
      <c r="O73" s="237"/>
      <c r="P73" s="237"/>
      <c r="Q73" s="239"/>
      <c r="R73" s="239"/>
      <c r="S73" s="239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4"/>
      <c r="AH73" s="214"/>
      <c r="AI73" s="214"/>
      <c r="AJ73" s="216"/>
      <c r="AK73" s="214"/>
      <c r="AL73" s="214"/>
      <c r="AM73" s="214"/>
      <c r="AN73" s="214"/>
      <c r="AO73" s="214"/>
      <c r="AP73" s="214"/>
      <c r="AQ73" s="242"/>
      <c r="AR73" s="242"/>
      <c r="AS73" s="237"/>
      <c r="AT73" s="237"/>
      <c r="AU73" s="237"/>
      <c r="AV73" s="252"/>
      <c r="AW73" s="242"/>
      <c r="AX73" s="224"/>
      <c r="AY73" s="224"/>
      <c r="AZ73" s="250"/>
      <c r="BA73" s="216"/>
      <c r="BB73" s="250"/>
      <c r="BC73" s="50"/>
      <c r="BD73" s="50">
        <f t="shared" si="2"/>
        <v>0</v>
      </c>
      <c r="BE73" s="104"/>
    </row>
    <row r="74" spans="1:57" s="48" customFormat="1" ht="20.25" x14ac:dyDescent="0.3">
      <c r="A74" s="12"/>
      <c r="B74" s="215">
        <v>17</v>
      </c>
      <c r="C74" s="217" t="s">
        <v>114</v>
      </c>
      <c r="D74" s="218"/>
      <c r="E74" s="219"/>
      <c r="F74" s="223" t="s">
        <v>61</v>
      </c>
      <c r="G74" s="223" t="s">
        <v>91</v>
      </c>
      <c r="H74" s="223" t="s">
        <v>141</v>
      </c>
      <c r="I74" s="225" t="s">
        <v>341</v>
      </c>
      <c r="J74" s="233">
        <v>5.41</v>
      </c>
      <c r="K74" s="215">
        <f>17697*J74</f>
        <v>95740.77</v>
      </c>
      <c r="L74" s="223"/>
      <c r="M74" s="308"/>
      <c r="N74" s="223"/>
      <c r="O74" s="236">
        <v>4</v>
      </c>
      <c r="P74" s="236">
        <v>20</v>
      </c>
      <c r="Q74" s="238"/>
      <c r="R74" s="238"/>
      <c r="S74" s="238"/>
      <c r="T74" s="215"/>
      <c r="U74" s="215"/>
      <c r="V74" s="424"/>
      <c r="W74" s="215"/>
      <c r="X74" s="215"/>
      <c r="Y74" s="215"/>
      <c r="Z74" s="215"/>
      <c r="AA74" s="215"/>
      <c r="AB74" s="215"/>
      <c r="AC74" s="215"/>
      <c r="AD74" s="215"/>
      <c r="AE74" s="215"/>
      <c r="AF74" s="215"/>
      <c r="AG74" s="213"/>
      <c r="AH74" s="213"/>
      <c r="AI74" s="213"/>
      <c r="AJ74" s="213"/>
      <c r="AK74" s="213"/>
      <c r="AL74" s="213"/>
      <c r="AM74" s="213"/>
      <c r="AN74" s="213"/>
      <c r="AO74" s="213"/>
      <c r="AP74" s="213"/>
      <c r="AQ74" s="241"/>
      <c r="AR74" s="215"/>
      <c r="AS74" s="235"/>
      <c r="AT74" s="236"/>
      <c r="AU74" s="236"/>
      <c r="AV74" s="251"/>
      <c r="AW74" s="241"/>
      <c r="AX74" s="223"/>
      <c r="AY74" s="223"/>
      <c r="AZ74" s="249"/>
      <c r="BA74" s="215"/>
      <c r="BB74" s="249"/>
      <c r="BD74" s="50">
        <f t="shared" si="2"/>
        <v>0</v>
      </c>
      <c r="BE74" s="104"/>
    </row>
    <row r="75" spans="1:57" s="48" customFormat="1" ht="29.25" customHeight="1" x14ac:dyDescent="0.3">
      <c r="A75" s="12"/>
      <c r="B75" s="216"/>
      <c r="C75" s="220"/>
      <c r="D75" s="221"/>
      <c r="E75" s="222"/>
      <c r="F75" s="224"/>
      <c r="G75" s="224"/>
      <c r="H75" s="224"/>
      <c r="I75" s="226"/>
      <c r="J75" s="234"/>
      <c r="K75" s="216"/>
      <c r="L75" s="224"/>
      <c r="M75" s="309"/>
      <c r="N75" s="224"/>
      <c r="O75" s="237"/>
      <c r="P75" s="237"/>
      <c r="Q75" s="239"/>
      <c r="R75" s="239"/>
      <c r="S75" s="239"/>
      <c r="T75" s="216"/>
      <c r="U75" s="216"/>
      <c r="V75" s="425"/>
      <c r="W75" s="216"/>
      <c r="X75" s="216"/>
      <c r="Y75" s="216"/>
      <c r="Z75" s="216"/>
      <c r="AA75" s="216"/>
      <c r="AB75" s="216"/>
      <c r="AC75" s="216"/>
      <c r="AD75" s="216"/>
      <c r="AE75" s="216"/>
      <c r="AF75" s="216"/>
      <c r="AG75" s="214"/>
      <c r="AH75" s="214"/>
      <c r="AI75" s="214"/>
      <c r="AJ75" s="214"/>
      <c r="AK75" s="214"/>
      <c r="AL75" s="214"/>
      <c r="AM75" s="214"/>
      <c r="AN75" s="214"/>
      <c r="AO75" s="214"/>
      <c r="AP75" s="214"/>
      <c r="AQ75" s="242"/>
      <c r="AR75" s="216"/>
      <c r="AS75" s="240"/>
      <c r="AT75" s="237"/>
      <c r="AU75" s="237"/>
      <c r="AV75" s="252"/>
      <c r="AW75" s="242"/>
      <c r="AX75" s="224"/>
      <c r="AY75" s="224"/>
      <c r="AZ75" s="250"/>
      <c r="BA75" s="216"/>
      <c r="BB75" s="250"/>
      <c r="BC75" s="50"/>
      <c r="BD75" s="50">
        <f t="shared" si="2"/>
        <v>0</v>
      </c>
      <c r="BE75" s="104"/>
    </row>
    <row r="76" spans="1:57" s="48" customFormat="1" ht="20.25" x14ac:dyDescent="0.3">
      <c r="A76" s="12"/>
      <c r="B76" s="215">
        <v>18</v>
      </c>
      <c r="C76" s="217" t="s">
        <v>124</v>
      </c>
      <c r="D76" s="218"/>
      <c r="E76" s="219"/>
      <c r="F76" s="223" t="s">
        <v>60</v>
      </c>
      <c r="G76" s="223" t="s">
        <v>91</v>
      </c>
      <c r="H76" s="223" t="s">
        <v>141</v>
      </c>
      <c r="I76" s="225" t="s">
        <v>313</v>
      </c>
      <c r="J76" s="241">
        <v>5.32</v>
      </c>
      <c r="K76" s="215">
        <f>17697*J76</f>
        <v>94148.040000000008</v>
      </c>
      <c r="L76" s="223"/>
      <c r="M76" s="308"/>
      <c r="N76" s="223"/>
      <c r="O76" s="236">
        <v>18</v>
      </c>
      <c r="P76" s="236">
        <v>3</v>
      </c>
      <c r="Q76" s="238"/>
      <c r="R76" s="238"/>
      <c r="S76" s="238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5"/>
      <c r="AF76" s="215"/>
      <c r="AG76" s="213"/>
      <c r="AH76" s="213"/>
      <c r="AI76" s="213"/>
      <c r="AJ76" s="213"/>
      <c r="AK76" s="213"/>
      <c r="AL76" s="213"/>
      <c r="AM76" s="213"/>
      <c r="AN76" s="213"/>
      <c r="AO76" s="213"/>
      <c r="AP76" s="213"/>
      <c r="AQ76" s="241"/>
      <c r="AR76" s="215"/>
      <c r="AS76" s="236"/>
      <c r="AT76" s="235"/>
      <c r="AU76" s="236"/>
      <c r="AV76" s="251"/>
      <c r="AW76" s="241"/>
      <c r="AX76" s="223"/>
      <c r="AY76" s="223"/>
      <c r="AZ76" s="249"/>
      <c r="BA76" s="215"/>
      <c r="BB76" s="249"/>
      <c r="BD76" s="50">
        <f t="shared" si="2"/>
        <v>0</v>
      </c>
      <c r="BE76" s="104"/>
    </row>
    <row r="77" spans="1:57" s="48" customFormat="1" ht="29.25" customHeight="1" x14ac:dyDescent="0.3">
      <c r="A77" s="12"/>
      <c r="B77" s="216"/>
      <c r="C77" s="220"/>
      <c r="D77" s="221"/>
      <c r="E77" s="222"/>
      <c r="F77" s="224"/>
      <c r="G77" s="224"/>
      <c r="H77" s="224"/>
      <c r="I77" s="226"/>
      <c r="J77" s="242"/>
      <c r="K77" s="216"/>
      <c r="L77" s="224"/>
      <c r="M77" s="309"/>
      <c r="N77" s="224"/>
      <c r="O77" s="237"/>
      <c r="P77" s="237"/>
      <c r="Q77" s="239"/>
      <c r="R77" s="239"/>
      <c r="S77" s="239"/>
      <c r="T77" s="216"/>
      <c r="U77" s="216"/>
      <c r="V77" s="216"/>
      <c r="W77" s="216"/>
      <c r="X77" s="216"/>
      <c r="Y77" s="216"/>
      <c r="Z77" s="216"/>
      <c r="AA77" s="216"/>
      <c r="AB77" s="216"/>
      <c r="AC77" s="216"/>
      <c r="AD77" s="216"/>
      <c r="AE77" s="216"/>
      <c r="AF77" s="216"/>
      <c r="AG77" s="214"/>
      <c r="AH77" s="214"/>
      <c r="AI77" s="214"/>
      <c r="AJ77" s="214"/>
      <c r="AK77" s="214"/>
      <c r="AL77" s="214"/>
      <c r="AM77" s="214"/>
      <c r="AN77" s="214"/>
      <c r="AO77" s="214"/>
      <c r="AP77" s="214"/>
      <c r="AQ77" s="242"/>
      <c r="AR77" s="216"/>
      <c r="AS77" s="237"/>
      <c r="AT77" s="240"/>
      <c r="AU77" s="237"/>
      <c r="AV77" s="252"/>
      <c r="AW77" s="242"/>
      <c r="AX77" s="224"/>
      <c r="AY77" s="224"/>
      <c r="AZ77" s="250"/>
      <c r="BA77" s="216"/>
      <c r="BB77" s="250"/>
      <c r="BC77" s="50"/>
      <c r="BD77" s="50">
        <f t="shared" si="2"/>
        <v>0</v>
      </c>
      <c r="BE77" s="104"/>
    </row>
    <row r="78" spans="1:57" s="48" customFormat="1" ht="38.25" customHeight="1" x14ac:dyDescent="0.3">
      <c r="A78" s="12"/>
      <c r="B78" s="215">
        <v>19</v>
      </c>
      <c r="C78" s="217" t="s">
        <v>165</v>
      </c>
      <c r="D78" s="218"/>
      <c r="E78" s="219"/>
      <c r="F78" s="223" t="s">
        <v>166</v>
      </c>
      <c r="G78" s="223" t="s">
        <v>91</v>
      </c>
      <c r="H78" s="223" t="s">
        <v>156</v>
      </c>
      <c r="I78" s="225" t="s">
        <v>323</v>
      </c>
      <c r="J78" s="233">
        <v>5.24</v>
      </c>
      <c r="K78" s="215">
        <f xml:space="preserve"> 17697*J78</f>
        <v>92732.28</v>
      </c>
      <c r="L78" s="225"/>
      <c r="M78" s="308"/>
      <c r="N78" s="225"/>
      <c r="O78" s="235">
        <v>8</v>
      </c>
      <c r="P78" s="235"/>
      <c r="Q78" s="238"/>
      <c r="R78" s="238"/>
      <c r="S78" s="238"/>
      <c r="T78" s="223"/>
      <c r="U78" s="223"/>
      <c r="V78" s="223"/>
      <c r="W78" s="215"/>
      <c r="X78" s="215"/>
      <c r="Y78" s="215"/>
      <c r="Z78" s="215"/>
      <c r="AA78" s="215"/>
      <c r="AB78" s="215"/>
      <c r="AC78" s="215"/>
      <c r="AD78" s="215"/>
      <c r="AE78" s="215"/>
      <c r="AF78" s="215"/>
      <c r="AG78" s="213"/>
      <c r="AH78" s="213"/>
      <c r="AI78" s="213"/>
      <c r="AJ78" s="213"/>
      <c r="AK78" s="213"/>
      <c r="AL78" s="213"/>
      <c r="AM78" s="213"/>
      <c r="AN78" s="213"/>
      <c r="AO78" s="213"/>
      <c r="AP78" s="213"/>
      <c r="AQ78" s="215"/>
      <c r="AR78" s="213"/>
      <c r="AS78" s="236"/>
      <c r="AT78" s="236"/>
      <c r="AU78" s="235"/>
      <c r="AV78" s="251"/>
      <c r="AW78" s="241"/>
      <c r="AX78" s="223"/>
      <c r="AY78" s="223"/>
      <c r="AZ78" s="249"/>
      <c r="BA78" s="215"/>
      <c r="BB78" s="249"/>
      <c r="BD78" s="50">
        <f t="shared" si="2"/>
        <v>0</v>
      </c>
      <c r="BE78" s="104"/>
    </row>
    <row r="79" spans="1:57" s="48" customFormat="1" ht="29.25" customHeight="1" x14ac:dyDescent="0.3">
      <c r="A79" s="12"/>
      <c r="B79" s="216"/>
      <c r="C79" s="220"/>
      <c r="D79" s="221"/>
      <c r="E79" s="222"/>
      <c r="F79" s="224"/>
      <c r="G79" s="224"/>
      <c r="H79" s="224"/>
      <c r="I79" s="226"/>
      <c r="J79" s="234"/>
      <c r="K79" s="216"/>
      <c r="L79" s="226"/>
      <c r="M79" s="309"/>
      <c r="N79" s="226"/>
      <c r="O79" s="240"/>
      <c r="P79" s="240"/>
      <c r="Q79" s="239"/>
      <c r="R79" s="239"/>
      <c r="S79" s="239"/>
      <c r="T79" s="224"/>
      <c r="U79" s="224"/>
      <c r="V79" s="224"/>
      <c r="W79" s="216"/>
      <c r="X79" s="216"/>
      <c r="Y79" s="216"/>
      <c r="Z79" s="216"/>
      <c r="AA79" s="216"/>
      <c r="AB79" s="216"/>
      <c r="AC79" s="216"/>
      <c r="AD79" s="216"/>
      <c r="AE79" s="216"/>
      <c r="AF79" s="216"/>
      <c r="AG79" s="214"/>
      <c r="AH79" s="214"/>
      <c r="AI79" s="214"/>
      <c r="AJ79" s="214"/>
      <c r="AK79" s="214"/>
      <c r="AL79" s="214"/>
      <c r="AM79" s="214"/>
      <c r="AN79" s="214"/>
      <c r="AO79" s="214"/>
      <c r="AP79" s="214"/>
      <c r="AQ79" s="216"/>
      <c r="AR79" s="214"/>
      <c r="AS79" s="237"/>
      <c r="AT79" s="237"/>
      <c r="AU79" s="240"/>
      <c r="AV79" s="252"/>
      <c r="AW79" s="242"/>
      <c r="AX79" s="224"/>
      <c r="AY79" s="224"/>
      <c r="AZ79" s="250"/>
      <c r="BA79" s="216"/>
      <c r="BB79" s="250"/>
      <c r="BC79" s="50"/>
      <c r="BD79" s="50">
        <f t="shared" si="2"/>
        <v>0</v>
      </c>
      <c r="BE79" s="104"/>
    </row>
    <row r="80" spans="1:57" s="48" customFormat="1" ht="20.25" x14ac:dyDescent="0.3">
      <c r="A80" s="12"/>
      <c r="B80" s="215">
        <v>20</v>
      </c>
      <c r="C80" s="217" t="s">
        <v>126</v>
      </c>
      <c r="D80" s="218"/>
      <c r="E80" s="219"/>
      <c r="F80" s="223" t="s">
        <v>72</v>
      </c>
      <c r="G80" s="223" t="s">
        <v>91</v>
      </c>
      <c r="H80" s="223" t="s">
        <v>141</v>
      </c>
      <c r="I80" s="213" t="s">
        <v>314</v>
      </c>
      <c r="J80" s="241">
        <v>5.41</v>
      </c>
      <c r="K80" s="215">
        <f>17697*J80</f>
        <v>95740.77</v>
      </c>
      <c r="L80" s="223"/>
      <c r="M80" s="308"/>
      <c r="N80" s="223"/>
      <c r="O80" s="236">
        <v>14</v>
      </c>
      <c r="P80" s="236">
        <v>6</v>
      </c>
      <c r="Q80" s="238"/>
      <c r="R80" s="238"/>
      <c r="S80" s="238"/>
      <c r="T80" s="215"/>
      <c r="U80" s="215"/>
      <c r="V80" s="424"/>
      <c r="W80" s="215"/>
      <c r="X80" s="215"/>
      <c r="Y80" s="215"/>
      <c r="Z80" s="215"/>
      <c r="AA80" s="215"/>
      <c r="AB80" s="215"/>
      <c r="AC80" s="215"/>
      <c r="AD80" s="215"/>
      <c r="AE80" s="215"/>
      <c r="AF80" s="215"/>
      <c r="AG80" s="213"/>
      <c r="AH80" s="213"/>
      <c r="AI80" s="213"/>
      <c r="AJ80" s="213"/>
      <c r="AK80" s="213"/>
      <c r="AL80" s="213"/>
      <c r="AM80" s="213"/>
      <c r="AN80" s="213"/>
      <c r="AO80" s="213"/>
      <c r="AP80" s="213"/>
      <c r="AQ80" s="213"/>
      <c r="AR80" s="213"/>
      <c r="AS80" s="235"/>
      <c r="AT80" s="235"/>
      <c r="AU80" s="236"/>
      <c r="AV80" s="243"/>
      <c r="AW80" s="241"/>
      <c r="AX80" s="223"/>
      <c r="AY80" s="223"/>
      <c r="AZ80" s="249"/>
      <c r="BA80" s="215"/>
      <c r="BB80" s="249"/>
      <c r="BD80" s="50">
        <f t="shared" si="2"/>
        <v>0</v>
      </c>
      <c r="BE80" s="104"/>
    </row>
    <row r="81" spans="1:57" s="48" customFormat="1" ht="27.75" customHeight="1" x14ac:dyDescent="0.3">
      <c r="A81" s="12"/>
      <c r="B81" s="216"/>
      <c r="C81" s="220"/>
      <c r="D81" s="221"/>
      <c r="E81" s="222"/>
      <c r="F81" s="224"/>
      <c r="G81" s="224"/>
      <c r="H81" s="224"/>
      <c r="I81" s="214"/>
      <c r="J81" s="242"/>
      <c r="K81" s="216"/>
      <c r="L81" s="224"/>
      <c r="M81" s="309"/>
      <c r="N81" s="224"/>
      <c r="O81" s="237"/>
      <c r="P81" s="237"/>
      <c r="Q81" s="239"/>
      <c r="R81" s="239"/>
      <c r="S81" s="239"/>
      <c r="T81" s="216"/>
      <c r="U81" s="216"/>
      <c r="V81" s="425"/>
      <c r="W81" s="216"/>
      <c r="X81" s="216"/>
      <c r="Y81" s="216"/>
      <c r="Z81" s="216"/>
      <c r="AA81" s="216"/>
      <c r="AB81" s="216"/>
      <c r="AC81" s="216"/>
      <c r="AD81" s="216"/>
      <c r="AE81" s="216"/>
      <c r="AF81" s="216"/>
      <c r="AG81" s="214"/>
      <c r="AH81" s="214"/>
      <c r="AI81" s="214"/>
      <c r="AJ81" s="214"/>
      <c r="AK81" s="214"/>
      <c r="AL81" s="214"/>
      <c r="AM81" s="214"/>
      <c r="AN81" s="214"/>
      <c r="AO81" s="214"/>
      <c r="AP81" s="214"/>
      <c r="AQ81" s="214"/>
      <c r="AR81" s="214"/>
      <c r="AS81" s="240"/>
      <c r="AT81" s="240"/>
      <c r="AU81" s="237"/>
      <c r="AV81" s="244"/>
      <c r="AW81" s="242"/>
      <c r="AX81" s="224"/>
      <c r="AY81" s="224"/>
      <c r="AZ81" s="250"/>
      <c r="BA81" s="216"/>
      <c r="BB81" s="250"/>
      <c r="BC81" s="50"/>
      <c r="BD81" s="50">
        <f t="shared" si="2"/>
        <v>0</v>
      </c>
      <c r="BE81" s="104"/>
    </row>
    <row r="82" spans="1:57" s="48" customFormat="1" ht="29.25" customHeight="1" x14ac:dyDescent="0.3">
      <c r="A82" s="12"/>
      <c r="B82" s="215">
        <v>21</v>
      </c>
      <c r="C82" s="217" t="s">
        <v>364</v>
      </c>
      <c r="D82" s="218"/>
      <c r="E82" s="219"/>
      <c r="F82" s="223" t="s">
        <v>338</v>
      </c>
      <c r="G82" s="223" t="s">
        <v>93</v>
      </c>
      <c r="H82" s="223" t="s">
        <v>200</v>
      </c>
      <c r="I82" s="225" t="s">
        <v>365</v>
      </c>
      <c r="J82" s="241">
        <v>4.1900000000000004</v>
      </c>
      <c r="K82" s="215">
        <f>17697*J82</f>
        <v>74150.430000000008</v>
      </c>
      <c r="L82" s="223"/>
      <c r="M82" s="308"/>
      <c r="N82" s="223"/>
      <c r="O82" s="236">
        <v>18</v>
      </c>
      <c r="P82" s="236"/>
      <c r="Q82" s="238"/>
      <c r="R82" s="238"/>
      <c r="S82" s="238"/>
      <c r="T82" s="215"/>
      <c r="U82" s="215"/>
      <c r="V82" s="215"/>
      <c r="W82" s="215"/>
      <c r="X82" s="215"/>
      <c r="Y82" s="215"/>
      <c r="Z82" s="215"/>
      <c r="AA82" s="215"/>
      <c r="AB82" s="215"/>
      <c r="AC82" s="215"/>
      <c r="AD82" s="215"/>
      <c r="AE82" s="215"/>
      <c r="AF82" s="215"/>
      <c r="AG82" s="213"/>
      <c r="AH82" s="213"/>
      <c r="AI82" s="213"/>
      <c r="AJ82" s="213"/>
      <c r="AK82" s="213"/>
      <c r="AL82" s="213"/>
      <c r="AM82" s="213"/>
      <c r="AN82" s="213"/>
      <c r="AO82" s="213"/>
      <c r="AP82" s="213"/>
      <c r="AQ82" s="241"/>
      <c r="AR82" s="213"/>
      <c r="AS82" s="235"/>
      <c r="AT82" s="236"/>
      <c r="AU82" s="241"/>
      <c r="AV82" s="251"/>
      <c r="AW82" s="241"/>
      <c r="AX82" s="432"/>
      <c r="AY82" s="223"/>
      <c r="AZ82" s="249"/>
      <c r="BA82" s="215"/>
      <c r="BB82" s="249"/>
      <c r="BD82" s="50">
        <f t="shared" si="2"/>
        <v>0</v>
      </c>
      <c r="BE82" s="104"/>
    </row>
    <row r="83" spans="1:57" s="48" customFormat="1" ht="29.25" customHeight="1" x14ac:dyDescent="0.3">
      <c r="A83" s="12"/>
      <c r="B83" s="216"/>
      <c r="C83" s="220"/>
      <c r="D83" s="221"/>
      <c r="E83" s="222"/>
      <c r="F83" s="224"/>
      <c r="G83" s="224"/>
      <c r="H83" s="224"/>
      <c r="I83" s="226"/>
      <c r="J83" s="242"/>
      <c r="K83" s="216"/>
      <c r="L83" s="224"/>
      <c r="M83" s="309"/>
      <c r="N83" s="224"/>
      <c r="O83" s="237"/>
      <c r="P83" s="237"/>
      <c r="Q83" s="239"/>
      <c r="R83" s="239"/>
      <c r="S83" s="239"/>
      <c r="T83" s="216"/>
      <c r="U83" s="216"/>
      <c r="V83" s="216"/>
      <c r="W83" s="216"/>
      <c r="X83" s="216"/>
      <c r="Y83" s="216"/>
      <c r="Z83" s="216"/>
      <c r="AA83" s="216"/>
      <c r="AB83" s="216"/>
      <c r="AC83" s="216"/>
      <c r="AD83" s="216"/>
      <c r="AE83" s="216"/>
      <c r="AF83" s="216"/>
      <c r="AG83" s="214"/>
      <c r="AH83" s="214"/>
      <c r="AI83" s="214"/>
      <c r="AJ83" s="214"/>
      <c r="AK83" s="214"/>
      <c r="AL83" s="214"/>
      <c r="AM83" s="214"/>
      <c r="AN83" s="214"/>
      <c r="AO83" s="214"/>
      <c r="AP83" s="214"/>
      <c r="AQ83" s="242"/>
      <c r="AR83" s="214"/>
      <c r="AS83" s="240"/>
      <c r="AT83" s="237"/>
      <c r="AU83" s="242"/>
      <c r="AV83" s="252"/>
      <c r="AW83" s="242"/>
      <c r="AX83" s="433"/>
      <c r="AY83" s="224"/>
      <c r="AZ83" s="250"/>
      <c r="BA83" s="216"/>
      <c r="BB83" s="250"/>
      <c r="BC83" s="50"/>
      <c r="BD83" s="50">
        <f t="shared" si="2"/>
        <v>0</v>
      </c>
      <c r="BE83" s="104"/>
    </row>
    <row r="84" spans="1:57" s="48" customFormat="1" ht="29.25" customHeight="1" x14ac:dyDescent="0.3">
      <c r="A84" s="12"/>
      <c r="B84" s="215">
        <v>22</v>
      </c>
      <c r="C84" s="217" t="s">
        <v>230</v>
      </c>
      <c r="D84" s="218"/>
      <c r="E84" s="219"/>
      <c r="F84" s="223" t="s">
        <v>175</v>
      </c>
      <c r="G84" s="223" t="s">
        <v>93</v>
      </c>
      <c r="H84" s="223" t="s">
        <v>200</v>
      </c>
      <c r="I84" s="225" t="s">
        <v>336</v>
      </c>
      <c r="J84" s="233">
        <v>4.2699999999999996</v>
      </c>
      <c r="K84" s="215">
        <f xml:space="preserve"> 17697*J84</f>
        <v>75566.189999999988</v>
      </c>
      <c r="L84" s="223"/>
      <c r="M84" s="249">
        <f>K84/24*L84</f>
        <v>0</v>
      </c>
      <c r="N84" s="417"/>
      <c r="O84" s="236">
        <v>15</v>
      </c>
      <c r="P84" s="236"/>
      <c r="Q84" s="238"/>
      <c r="R84" s="238"/>
      <c r="S84" s="238"/>
      <c r="T84" s="223"/>
      <c r="U84" s="223"/>
      <c r="V84" s="223"/>
      <c r="W84" s="215"/>
      <c r="X84" s="215"/>
      <c r="Y84" s="215"/>
      <c r="Z84" s="215"/>
      <c r="AA84" s="215"/>
      <c r="AB84" s="215"/>
      <c r="AC84" s="215"/>
      <c r="AD84" s="215"/>
      <c r="AE84" s="215"/>
      <c r="AF84" s="215"/>
      <c r="AG84" s="213"/>
      <c r="AH84" s="213"/>
      <c r="AI84" s="213"/>
      <c r="AJ84" s="213"/>
      <c r="AK84" s="213"/>
      <c r="AL84" s="213"/>
      <c r="AM84" s="213"/>
      <c r="AN84" s="213"/>
      <c r="AO84" s="213"/>
      <c r="AP84" s="213"/>
      <c r="AQ84" s="213"/>
      <c r="AR84" s="213"/>
      <c r="AS84" s="235"/>
      <c r="AT84" s="235"/>
      <c r="AU84" s="235"/>
      <c r="AV84" s="243"/>
      <c r="AW84" s="241"/>
      <c r="AX84" s="223"/>
      <c r="AY84" s="223"/>
      <c r="AZ84" s="249"/>
      <c r="BA84" s="215"/>
      <c r="BB84" s="249"/>
      <c r="BD84" s="50">
        <f t="shared" si="2"/>
        <v>0</v>
      </c>
      <c r="BE84" s="104"/>
    </row>
    <row r="85" spans="1:57" s="48" customFormat="1" ht="29.25" customHeight="1" x14ac:dyDescent="0.3">
      <c r="A85" s="12"/>
      <c r="B85" s="216"/>
      <c r="C85" s="220"/>
      <c r="D85" s="221"/>
      <c r="E85" s="222"/>
      <c r="F85" s="224"/>
      <c r="G85" s="224"/>
      <c r="H85" s="224"/>
      <c r="I85" s="226"/>
      <c r="J85" s="234"/>
      <c r="K85" s="216"/>
      <c r="L85" s="224"/>
      <c r="M85" s="250"/>
      <c r="N85" s="418"/>
      <c r="O85" s="237"/>
      <c r="P85" s="237"/>
      <c r="Q85" s="239"/>
      <c r="R85" s="239"/>
      <c r="S85" s="239"/>
      <c r="T85" s="224"/>
      <c r="U85" s="224"/>
      <c r="V85" s="224"/>
      <c r="W85" s="216"/>
      <c r="X85" s="216"/>
      <c r="Y85" s="216"/>
      <c r="Z85" s="216"/>
      <c r="AA85" s="216"/>
      <c r="AB85" s="216"/>
      <c r="AC85" s="216"/>
      <c r="AD85" s="216"/>
      <c r="AE85" s="216"/>
      <c r="AF85" s="216"/>
      <c r="AG85" s="214"/>
      <c r="AH85" s="214"/>
      <c r="AI85" s="214"/>
      <c r="AJ85" s="214"/>
      <c r="AK85" s="214"/>
      <c r="AL85" s="214"/>
      <c r="AM85" s="214"/>
      <c r="AN85" s="214"/>
      <c r="AO85" s="214"/>
      <c r="AP85" s="214"/>
      <c r="AQ85" s="214"/>
      <c r="AR85" s="214"/>
      <c r="AS85" s="240"/>
      <c r="AT85" s="240"/>
      <c r="AU85" s="240"/>
      <c r="AV85" s="244"/>
      <c r="AW85" s="242"/>
      <c r="AX85" s="224"/>
      <c r="AY85" s="224"/>
      <c r="AZ85" s="250"/>
      <c r="BA85" s="216"/>
      <c r="BB85" s="250"/>
      <c r="BC85" s="50"/>
      <c r="BD85" s="50">
        <f t="shared" si="2"/>
        <v>0</v>
      </c>
      <c r="BE85" s="104"/>
    </row>
    <row r="86" spans="1:57" s="48" customFormat="1" ht="29.25" customHeight="1" x14ac:dyDescent="0.3">
      <c r="A86" s="12"/>
      <c r="B86" s="215">
        <v>23</v>
      </c>
      <c r="C86" s="217" t="s">
        <v>115</v>
      </c>
      <c r="D86" s="218"/>
      <c r="E86" s="219"/>
      <c r="F86" s="223" t="s">
        <v>61</v>
      </c>
      <c r="G86" s="223" t="s">
        <v>100</v>
      </c>
      <c r="H86" s="223" t="s">
        <v>162</v>
      </c>
      <c r="I86" s="225" t="s">
        <v>355</v>
      </c>
      <c r="J86" s="241">
        <v>4.74</v>
      </c>
      <c r="K86" s="215">
        <f>17697*J86</f>
        <v>83883.78</v>
      </c>
      <c r="L86" s="223"/>
      <c r="M86" s="308"/>
      <c r="N86" s="223"/>
      <c r="O86" s="236">
        <v>10</v>
      </c>
      <c r="P86" s="236">
        <v>10</v>
      </c>
      <c r="Q86" s="238"/>
      <c r="R86" s="238"/>
      <c r="S86" s="238"/>
      <c r="T86" s="215"/>
      <c r="U86" s="215"/>
      <c r="V86" s="215"/>
      <c r="W86" s="215"/>
      <c r="X86" s="215"/>
      <c r="Y86" s="215"/>
      <c r="Z86" s="215"/>
      <c r="AA86" s="215"/>
      <c r="AB86" s="215"/>
      <c r="AC86" s="215"/>
      <c r="AD86" s="215"/>
      <c r="AE86" s="215"/>
      <c r="AF86" s="215"/>
      <c r="AG86" s="215"/>
      <c r="AH86" s="213"/>
      <c r="AI86" s="213"/>
      <c r="AJ86" s="213"/>
      <c r="AK86" s="213"/>
      <c r="AL86" s="213"/>
      <c r="AM86" s="213"/>
      <c r="AN86" s="213"/>
      <c r="AO86" s="213"/>
      <c r="AP86" s="213"/>
      <c r="AQ86" s="241"/>
      <c r="AR86" s="213"/>
      <c r="AS86" s="236"/>
      <c r="AT86" s="236"/>
      <c r="AU86" s="241"/>
      <c r="AV86" s="251"/>
      <c r="AW86" s="241"/>
      <c r="AX86" s="223"/>
      <c r="AY86" s="223"/>
      <c r="AZ86" s="249"/>
      <c r="BA86" s="215"/>
      <c r="BB86" s="249"/>
      <c r="BD86" s="50">
        <f t="shared" si="2"/>
        <v>0</v>
      </c>
      <c r="BE86" s="104"/>
    </row>
    <row r="87" spans="1:57" s="48" customFormat="1" ht="29.25" customHeight="1" x14ac:dyDescent="0.3">
      <c r="A87" s="12"/>
      <c r="B87" s="216"/>
      <c r="C87" s="220"/>
      <c r="D87" s="221"/>
      <c r="E87" s="222"/>
      <c r="F87" s="224"/>
      <c r="G87" s="224"/>
      <c r="H87" s="224"/>
      <c r="I87" s="226"/>
      <c r="J87" s="242"/>
      <c r="K87" s="216"/>
      <c r="L87" s="224"/>
      <c r="M87" s="309"/>
      <c r="N87" s="224"/>
      <c r="O87" s="237"/>
      <c r="P87" s="237"/>
      <c r="Q87" s="239"/>
      <c r="R87" s="239"/>
      <c r="S87" s="239"/>
      <c r="T87" s="216"/>
      <c r="U87" s="216"/>
      <c r="V87" s="216"/>
      <c r="W87" s="216"/>
      <c r="X87" s="216"/>
      <c r="Y87" s="216"/>
      <c r="Z87" s="216"/>
      <c r="AA87" s="216"/>
      <c r="AB87" s="216"/>
      <c r="AC87" s="216"/>
      <c r="AD87" s="216"/>
      <c r="AE87" s="216"/>
      <c r="AF87" s="216"/>
      <c r="AG87" s="216"/>
      <c r="AH87" s="214"/>
      <c r="AI87" s="214"/>
      <c r="AJ87" s="214"/>
      <c r="AK87" s="214"/>
      <c r="AL87" s="214"/>
      <c r="AM87" s="214"/>
      <c r="AN87" s="214"/>
      <c r="AO87" s="214"/>
      <c r="AP87" s="214"/>
      <c r="AQ87" s="242"/>
      <c r="AR87" s="214"/>
      <c r="AS87" s="237"/>
      <c r="AT87" s="237"/>
      <c r="AU87" s="242"/>
      <c r="AV87" s="252"/>
      <c r="AW87" s="242"/>
      <c r="AX87" s="224"/>
      <c r="AY87" s="224"/>
      <c r="AZ87" s="250"/>
      <c r="BA87" s="216"/>
      <c r="BB87" s="250"/>
      <c r="BC87" s="50"/>
      <c r="BD87" s="50">
        <f t="shared" si="2"/>
        <v>0</v>
      </c>
      <c r="BE87" s="104"/>
    </row>
    <row r="88" spans="1:57" s="48" customFormat="1" ht="27.75" customHeight="1" x14ac:dyDescent="0.3">
      <c r="A88" s="12"/>
      <c r="B88" s="215">
        <v>24</v>
      </c>
      <c r="C88" s="217" t="s">
        <v>265</v>
      </c>
      <c r="D88" s="218"/>
      <c r="E88" s="219"/>
      <c r="F88" s="223" t="s">
        <v>418</v>
      </c>
      <c r="G88" s="223" t="s">
        <v>100</v>
      </c>
      <c r="H88" s="223" t="s">
        <v>143</v>
      </c>
      <c r="I88" s="213" t="s">
        <v>318</v>
      </c>
      <c r="J88" s="241">
        <v>4.8099999999999996</v>
      </c>
      <c r="K88" s="215">
        <f>17697*J88</f>
        <v>85122.569999999992</v>
      </c>
      <c r="L88" s="223"/>
      <c r="M88" s="308"/>
      <c r="N88" s="223">
        <v>4</v>
      </c>
      <c r="O88" s="236">
        <v>4</v>
      </c>
      <c r="P88" s="236"/>
      <c r="Q88" s="238"/>
      <c r="R88" s="238"/>
      <c r="S88" s="238"/>
      <c r="T88" s="215"/>
      <c r="U88" s="215"/>
      <c r="V88" s="215"/>
      <c r="W88" s="215"/>
      <c r="X88" s="215"/>
      <c r="Y88" s="215"/>
      <c r="Z88" s="215"/>
      <c r="AA88" s="215"/>
      <c r="AB88" s="215"/>
      <c r="AC88" s="215"/>
      <c r="AD88" s="215"/>
      <c r="AE88" s="215"/>
      <c r="AF88" s="215"/>
      <c r="AG88" s="213"/>
      <c r="AH88" s="213"/>
      <c r="AI88" s="213"/>
      <c r="AJ88" s="213"/>
      <c r="AK88" s="213"/>
      <c r="AL88" s="213"/>
      <c r="AM88" s="213"/>
      <c r="AN88" s="213"/>
      <c r="AO88" s="213"/>
      <c r="AP88" s="213"/>
      <c r="AQ88" s="241"/>
      <c r="AR88" s="213"/>
      <c r="AS88" s="236"/>
      <c r="AT88" s="235"/>
      <c r="AU88" s="236"/>
      <c r="AV88" s="251"/>
      <c r="AW88" s="241"/>
      <c r="AX88" s="223"/>
      <c r="AY88" s="223"/>
      <c r="AZ88" s="249"/>
      <c r="BA88" s="215"/>
      <c r="BB88" s="249"/>
      <c r="BD88" s="50">
        <f t="shared" si="2"/>
        <v>0</v>
      </c>
      <c r="BE88" s="104"/>
    </row>
    <row r="89" spans="1:57" s="48" customFormat="1" ht="30" customHeight="1" x14ac:dyDescent="0.3">
      <c r="A89" s="12"/>
      <c r="B89" s="216"/>
      <c r="C89" s="220"/>
      <c r="D89" s="221"/>
      <c r="E89" s="222"/>
      <c r="F89" s="224"/>
      <c r="G89" s="224"/>
      <c r="H89" s="224"/>
      <c r="I89" s="214"/>
      <c r="J89" s="242"/>
      <c r="K89" s="216"/>
      <c r="L89" s="224"/>
      <c r="M89" s="309"/>
      <c r="N89" s="224"/>
      <c r="O89" s="237"/>
      <c r="P89" s="237"/>
      <c r="Q89" s="239"/>
      <c r="R89" s="239"/>
      <c r="S89" s="239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  <c r="AG89" s="214"/>
      <c r="AH89" s="214"/>
      <c r="AI89" s="214"/>
      <c r="AJ89" s="214"/>
      <c r="AK89" s="214"/>
      <c r="AL89" s="214"/>
      <c r="AM89" s="214"/>
      <c r="AN89" s="214"/>
      <c r="AO89" s="214"/>
      <c r="AP89" s="214"/>
      <c r="AQ89" s="242"/>
      <c r="AR89" s="214"/>
      <c r="AS89" s="237"/>
      <c r="AT89" s="240"/>
      <c r="AU89" s="237"/>
      <c r="AV89" s="252"/>
      <c r="AW89" s="242"/>
      <c r="AX89" s="224"/>
      <c r="AY89" s="224"/>
      <c r="AZ89" s="250"/>
      <c r="BA89" s="216"/>
      <c r="BB89" s="250"/>
      <c r="BC89" s="50"/>
      <c r="BD89" s="50">
        <f t="shared" si="2"/>
        <v>0</v>
      </c>
      <c r="BE89" s="104"/>
    </row>
    <row r="90" spans="1:57" s="48" customFormat="1" ht="20.25" customHeight="1" x14ac:dyDescent="0.3">
      <c r="A90" s="12"/>
      <c r="B90" s="215">
        <v>25</v>
      </c>
      <c r="C90" s="217" t="s">
        <v>102</v>
      </c>
      <c r="D90" s="218"/>
      <c r="E90" s="219"/>
      <c r="F90" s="223" t="s">
        <v>99</v>
      </c>
      <c r="G90" s="223" t="s">
        <v>91</v>
      </c>
      <c r="H90" s="223" t="s">
        <v>141</v>
      </c>
      <c r="I90" s="225" t="s">
        <v>316</v>
      </c>
      <c r="J90" s="241">
        <v>5.41</v>
      </c>
      <c r="K90" s="215">
        <f>17697*J90</f>
        <v>95740.77</v>
      </c>
      <c r="L90" s="223"/>
      <c r="M90" s="308"/>
      <c r="N90" s="417"/>
      <c r="O90" s="236">
        <v>18</v>
      </c>
      <c r="P90" s="236">
        <v>6</v>
      </c>
      <c r="Q90" s="238"/>
      <c r="R90" s="238"/>
      <c r="S90" s="238"/>
      <c r="T90" s="215"/>
      <c r="U90" s="215"/>
      <c r="V90" s="215"/>
      <c r="W90" s="215"/>
      <c r="X90" s="215"/>
      <c r="Y90" s="215"/>
      <c r="Z90" s="215"/>
      <c r="AA90" s="215"/>
      <c r="AB90" s="215"/>
      <c r="AC90" s="215"/>
      <c r="AD90" s="215"/>
      <c r="AE90" s="215"/>
      <c r="AF90" s="215"/>
      <c r="AG90" s="213"/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241"/>
      <c r="AS90" s="235"/>
      <c r="AT90" s="235"/>
      <c r="AU90" s="235"/>
      <c r="AV90" s="243"/>
      <c r="AW90" s="241"/>
      <c r="AX90" s="236"/>
      <c r="AY90" s="223"/>
      <c r="AZ90" s="249"/>
      <c r="BA90" s="215"/>
      <c r="BB90" s="249"/>
      <c r="BD90" s="50">
        <f t="shared" si="2"/>
        <v>0</v>
      </c>
      <c r="BE90" s="104"/>
    </row>
    <row r="91" spans="1:57" s="48" customFormat="1" ht="42.75" customHeight="1" x14ac:dyDescent="0.3">
      <c r="A91" s="12"/>
      <c r="B91" s="216"/>
      <c r="C91" s="220"/>
      <c r="D91" s="221"/>
      <c r="E91" s="222"/>
      <c r="F91" s="224"/>
      <c r="G91" s="224"/>
      <c r="H91" s="224"/>
      <c r="I91" s="226"/>
      <c r="J91" s="242"/>
      <c r="K91" s="216"/>
      <c r="L91" s="224"/>
      <c r="M91" s="309"/>
      <c r="N91" s="418"/>
      <c r="O91" s="237"/>
      <c r="P91" s="237"/>
      <c r="Q91" s="239"/>
      <c r="R91" s="239"/>
      <c r="S91" s="239"/>
      <c r="T91" s="216"/>
      <c r="U91" s="216"/>
      <c r="V91" s="216"/>
      <c r="W91" s="216"/>
      <c r="X91" s="216"/>
      <c r="Y91" s="216"/>
      <c r="Z91" s="216"/>
      <c r="AA91" s="216"/>
      <c r="AB91" s="216"/>
      <c r="AC91" s="216"/>
      <c r="AD91" s="216"/>
      <c r="AE91" s="216"/>
      <c r="AF91" s="216"/>
      <c r="AG91" s="214"/>
      <c r="AH91" s="214"/>
      <c r="AI91" s="214"/>
      <c r="AJ91" s="214"/>
      <c r="AK91" s="214"/>
      <c r="AL91" s="214"/>
      <c r="AM91" s="214"/>
      <c r="AN91" s="214"/>
      <c r="AO91" s="214"/>
      <c r="AP91" s="214"/>
      <c r="AQ91" s="214"/>
      <c r="AR91" s="242"/>
      <c r="AS91" s="240"/>
      <c r="AT91" s="240"/>
      <c r="AU91" s="240"/>
      <c r="AV91" s="244"/>
      <c r="AW91" s="242"/>
      <c r="AX91" s="237"/>
      <c r="AY91" s="224"/>
      <c r="AZ91" s="250"/>
      <c r="BA91" s="216"/>
      <c r="BB91" s="250"/>
      <c r="BC91" s="50"/>
      <c r="BD91" s="50">
        <f t="shared" si="2"/>
        <v>0</v>
      </c>
      <c r="BE91" s="104"/>
    </row>
    <row r="92" spans="1:57" s="48" customFormat="1" ht="29.25" customHeight="1" x14ac:dyDescent="0.3">
      <c r="A92" s="12"/>
      <c r="B92" s="215">
        <v>26</v>
      </c>
      <c r="C92" s="217" t="s">
        <v>106</v>
      </c>
      <c r="D92" s="218"/>
      <c r="E92" s="219"/>
      <c r="F92" s="223" t="s">
        <v>59</v>
      </c>
      <c r="G92" s="223" t="s">
        <v>91</v>
      </c>
      <c r="H92" s="223" t="s">
        <v>141</v>
      </c>
      <c r="I92" s="225" t="s">
        <v>315</v>
      </c>
      <c r="J92" s="241">
        <v>5.41</v>
      </c>
      <c r="K92" s="215">
        <f>17697*J92</f>
        <v>95740.77</v>
      </c>
      <c r="L92" s="223"/>
      <c r="M92" s="308"/>
      <c r="N92" s="407"/>
      <c r="O92" s="236">
        <v>6</v>
      </c>
      <c r="P92" s="236">
        <v>18</v>
      </c>
      <c r="Q92" s="238"/>
      <c r="R92" s="238"/>
      <c r="S92" s="238"/>
      <c r="T92" s="215"/>
      <c r="U92" s="215"/>
      <c r="V92" s="215"/>
      <c r="W92" s="215"/>
      <c r="X92" s="215"/>
      <c r="Y92" s="215"/>
      <c r="Z92" s="215"/>
      <c r="AA92" s="215"/>
      <c r="AB92" s="215"/>
      <c r="AC92" s="215"/>
      <c r="AD92" s="215"/>
      <c r="AE92" s="215"/>
      <c r="AF92" s="215"/>
      <c r="AG92" s="213"/>
      <c r="AH92" s="213"/>
      <c r="AI92" s="213"/>
      <c r="AJ92" s="215"/>
      <c r="AK92" s="213"/>
      <c r="AL92" s="213"/>
      <c r="AM92" s="213"/>
      <c r="AN92" s="213"/>
      <c r="AO92" s="213"/>
      <c r="AP92" s="213"/>
      <c r="AQ92" s="241"/>
      <c r="AR92" s="213"/>
      <c r="AS92" s="236"/>
      <c r="AT92" s="236"/>
      <c r="AU92" s="236"/>
      <c r="AV92" s="251"/>
      <c r="AW92" s="241"/>
      <c r="AX92" s="223"/>
      <c r="AY92" s="223"/>
      <c r="AZ92" s="249"/>
      <c r="BA92" s="215"/>
      <c r="BB92" s="249"/>
      <c r="BD92" s="50">
        <f t="shared" si="2"/>
        <v>0</v>
      </c>
      <c r="BE92" s="104"/>
    </row>
    <row r="93" spans="1:57" s="48" customFormat="1" ht="29.25" customHeight="1" x14ac:dyDescent="0.3">
      <c r="A93" s="12"/>
      <c r="B93" s="216"/>
      <c r="C93" s="220"/>
      <c r="D93" s="221"/>
      <c r="E93" s="222"/>
      <c r="F93" s="224"/>
      <c r="G93" s="224"/>
      <c r="H93" s="224"/>
      <c r="I93" s="226"/>
      <c r="J93" s="242"/>
      <c r="K93" s="216"/>
      <c r="L93" s="224"/>
      <c r="M93" s="309"/>
      <c r="N93" s="408"/>
      <c r="O93" s="237"/>
      <c r="P93" s="237"/>
      <c r="Q93" s="239"/>
      <c r="R93" s="239"/>
      <c r="S93" s="239"/>
      <c r="T93" s="216"/>
      <c r="U93" s="216"/>
      <c r="V93" s="216"/>
      <c r="W93" s="216"/>
      <c r="X93" s="216"/>
      <c r="Y93" s="216"/>
      <c r="Z93" s="216"/>
      <c r="AA93" s="216"/>
      <c r="AB93" s="216"/>
      <c r="AC93" s="216"/>
      <c r="AD93" s="216"/>
      <c r="AE93" s="216"/>
      <c r="AF93" s="216"/>
      <c r="AG93" s="214"/>
      <c r="AH93" s="214"/>
      <c r="AI93" s="214"/>
      <c r="AJ93" s="216"/>
      <c r="AK93" s="214"/>
      <c r="AL93" s="214"/>
      <c r="AM93" s="214"/>
      <c r="AN93" s="214"/>
      <c r="AO93" s="214"/>
      <c r="AP93" s="214"/>
      <c r="AQ93" s="242"/>
      <c r="AR93" s="214"/>
      <c r="AS93" s="237"/>
      <c r="AT93" s="237"/>
      <c r="AU93" s="237"/>
      <c r="AV93" s="252"/>
      <c r="AW93" s="242"/>
      <c r="AX93" s="224"/>
      <c r="AY93" s="224"/>
      <c r="AZ93" s="250"/>
      <c r="BA93" s="216"/>
      <c r="BB93" s="250"/>
      <c r="BC93" s="50"/>
      <c r="BD93" s="50">
        <f t="shared" si="2"/>
        <v>0</v>
      </c>
      <c r="BE93" s="104"/>
    </row>
    <row r="94" spans="1:57" s="48" customFormat="1" ht="42.75" customHeight="1" x14ac:dyDescent="0.3">
      <c r="A94" s="12"/>
      <c r="B94" s="215">
        <v>27</v>
      </c>
      <c r="C94" s="217" t="s">
        <v>129</v>
      </c>
      <c r="D94" s="218"/>
      <c r="E94" s="219"/>
      <c r="F94" s="223" t="s">
        <v>266</v>
      </c>
      <c r="G94" s="223" t="s">
        <v>93</v>
      </c>
      <c r="H94" s="223" t="s">
        <v>232</v>
      </c>
      <c r="I94" s="225" t="s">
        <v>417</v>
      </c>
      <c r="J94" s="241">
        <v>4.33</v>
      </c>
      <c r="K94" s="215">
        <f>17697*J94</f>
        <v>76628.009999999995</v>
      </c>
      <c r="L94" s="223"/>
      <c r="M94" s="308"/>
      <c r="N94" s="223"/>
      <c r="O94" s="236">
        <v>6.5</v>
      </c>
      <c r="P94" s="236"/>
      <c r="Q94" s="238"/>
      <c r="R94" s="238"/>
      <c r="S94" s="238"/>
      <c r="T94" s="215"/>
      <c r="U94" s="215"/>
      <c r="V94" s="215"/>
      <c r="W94" s="215"/>
      <c r="X94" s="215"/>
      <c r="Y94" s="215"/>
      <c r="Z94" s="215"/>
      <c r="AA94" s="215"/>
      <c r="AB94" s="215"/>
      <c r="AC94" s="215"/>
      <c r="AD94" s="215"/>
      <c r="AE94" s="215"/>
      <c r="AF94" s="215"/>
      <c r="AG94" s="213"/>
      <c r="AH94" s="213"/>
      <c r="AI94" s="213"/>
      <c r="AJ94" s="215"/>
      <c r="AK94" s="213"/>
      <c r="AL94" s="213"/>
      <c r="AM94" s="213"/>
      <c r="AN94" s="213"/>
      <c r="AO94" s="213"/>
      <c r="AP94" s="213"/>
      <c r="AQ94" s="241"/>
      <c r="AR94" s="241"/>
      <c r="AS94" s="236"/>
      <c r="AT94" s="236"/>
      <c r="AU94" s="241"/>
      <c r="AV94" s="251"/>
      <c r="AW94" s="241"/>
      <c r="AX94" s="223"/>
      <c r="AY94" s="223"/>
      <c r="AZ94" s="249"/>
      <c r="BA94" s="215"/>
      <c r="BB94" s="249"/>
      <c r="BD94" s="50">
        <f t="shared" si="2"/>
        <v>0</v>
      </c>
      <c r="BE94" s="104"/>
    </row>
    <row r="95" spans="1:57" s="48" customFormat="1" ht="21" customHeight="1" x14ac:dyDescent="0.3">
      <c r="A95" s="12"/>
      <c r="B95" s="216"/>
      <c r="C95" s="220"/>
      <c r="D95" s="221"/>
      <c r="E95" s="222"/>
      <c r="F95" s="224"/>
      <c r="G95" s="224"/>
      <c r="H95" s="224"/>
      <c r="I95" s="226"/>
      <c r="J95" s="242"/>
      <c r="K95" s="216"/>
      <c r="L95" s="224"/>
      <c r="M95" s="309"/>
      <c r="N95" s="224"/>
      <c r="O95" s="237"/>
      <c r="P95" s="237"/>
      <c r="Q95" s="239"/>
      <c r="R95" s="239"/>
      <c r="S95" s="239"/>
      <c r="T95" s="216"/>
      <c r="U95" s="216"/>
      <c r="V95" s="216"/>
      <c r="W95" s="216"/>
      <c r="X95" s="216"/>
      <c r="Y95" s="216"/>
      <c r="Z95" s="216"/>
      <c r="AA95" s="216"/>
      <c r="AB95" s="216"/>
      <c r="AC95" s="216"/>
      <c r="AD95" s="216"/>
      <c r="AE95" s="216"/>
      <c r="AF95" s="216"/>
      <c r="AG95" s="214"/>
      <c r="AH95" s="214"/>
      <c r="AI95" s="214"/>
      <c r="AJ95" s="216"/>
      <c r="AK95" s="214"/>
      <c r="AL95" s="214"/>
      <c r="AM95" s="214"/>
      <c r="AN95" s="214"/>
      <c r="AO95" s="214"/>
      <c r="AP95" s="214"/>
      <c r="AQ95" s="242"/>
      <c r="AR95" s="242"/>
      <c r="AS95" s="237"/>
      <c r="AT95" s="237"/>
      <c r="AU95" s="242"/>
      <c r="AV95" s="252"/>
      <c r="AW95" s="242"/>
      <c r="AX95" s="224"/>
      <c r="AY95" s="224"/>
      <c r="AZ95" s="250"/>
      <c r="BA95" s="216"/>
      <c r="BB95" s="250"/>
      <c r="BC95" s="50"/>
      <c r="BD95" s="50">
        <f t="shared" ref="BD95:BD127" si="3">AC95-AD95</f>
        <v>0</v>
      </c>
      <c r="BE95" s="104"/>
    </row>
    <row r="96" spans="1:57" s="48" customFormat="1" ht="29.25" customHeight="1" x14ac:dyDescent="0.3">
      <c r="A96" s="12"/>
      <c r="B96" s="215">
        <v>28</v>
      </c>
      <c r="C96" s="217" t="s">
        <v>112</v>
      </c>
      <c r="D96" s="218"/>
      <c r="E96" s="219"/>
      <c r="F96" s="223" t="s">
        <v>62</v>
      </c>
      <c r="G96" s="223" t="s">
        <v>91</v>
      </c>
      <c r="H96" s="223" t="s">
        <v>141</v>
      </c>
      <c r="I96" s="225" t="s">
        <v>356</v>
      </c>
      <c r="J96" s="241">
        <v>5.32</v>
      </c>
      <c r="K96" s="215">
        <f>17697*J96</f>
        <v>94148.040000000008</v>
      </c>
      <c r="L96" s="223"/>
      <c r="M96" s="308"/>
      <c r="N96" s="223"/>
      <c r="O96" s="236">
        <v>8</v>
      </c>
      <c r="P96" s="236"/>
      <c r="Q96" s="238"/>
      <c r="R96" s="238"/>
      <c r="S96" s="238"/>
      <c r="T96" s="215"/>
      <c r="U96" s="215"/>
      <c r="V96" s="215"/>
      <c r="W96" s="215"/>
      <c r="X96" s="215"/>
      <c r="Y96" s="215"/>
      <c r="Z96" s="215"/>
      <c r="AA96" s="215"/>
      <c r="AB96" s="215"/>
      <c r="AC96" s="215"/>
      <c r="AD96" s="215"/>
      <c r="AE96" s="215"/>
      <c r="AF96" s="215"/>
      <c r="AG96" s="213"/>
      <c r="AH96" s="213"/>
      <c r="AI96" s="213"/>
      <c r="AJ96" s="213"/>
      <c r="AK96" s="213"/>
      <c r="AL96" s="213"/>
      <c r="AM96" s="213"/>
      <c r="AN96" s="213"/>
      <c r="AO96" s="213"/>
      <c r="AP96" s="213"/>
      <c r="AQ96" s="213"/>
      <c r="AR96" s="215"/>
      <c r="AS96" s="235"/>
      <c r="AT96" s="235"/>
      <c r="AU96" s="236"/>
      <c r="AV96" s="243"/>
      <c r="AW96" s="241"/>
      <c r="AX96" s="223"/>
      <c r="AY96" s="223"/>
      <c r="AZ96" s="249"/>
      <c r="BA96" s="215"/>
      <c r="BB96" s="249"/>
      <c r="BD96" s="50">
        <f t="shared" si="3"/>
        <v>0</v>
      </c>
      <c r="BE96" s="104"/>
    </row>
    <row r="97" spans="1:57" s="48" customFormat="1" ht="40.5" customHeight="1" x14ac:dyDescent="0.3">
      <c r="A97" s="12"/>
      <c r="B97" s="216"/>
      <c r="C97" s="220"/>
      <c r="D97" s="221"/>
      <c r="E97" s="222"/>
      <c r="F97" s="224"/>
      <c r="G97" s="224"/>
      <c r="H97" s="224"/>
      <c r="I97" s="226"/>
      <c r="J97" s="242"/>
      <c r="K97" s="216"/>
      <c r="L97" s="224"/>
      <c r="M97" s="309"/>
      <c r="N97" s="224"/>
      <c r="O97" s="237"/>
      <c r="P97" s="237"/>
      <c r="Q97" s="239"/>
      <c r="R97" s="239"/>
      <c r="S97" s="239"/>
      <c r="T97" s="216"/>
      <c r="U97" s="216"/>
      <c r="V97" s="216"/>
      <c r="W97" s="216"/>
      <c r="X97" s="216"/>
      <c r="Y97" s="216"/>
      <c r="Z97" s="216"/>
      <c r="AA97" s="216"/>
      <c r="AB97" s="216"/>
      <c r="AC97" s="216"/>
      <c r="AD97" s="216"/>
      <c r="AE97" s="216"/>
      <c r="AF97" s="216"/>
      <c r="AG97" s="214"/>
      <c r="AH97" s="214"/>
      <c r="AI97" s="214"/>
      <c r="AJ97" s="214"/>
      <c r="AK97" s="214"/>
      <c r="AL97" s="214"/>
      <c r="AM97" s="214"/>
      <c r="AN97" s="214"/>
      <c r="AO97" s="214"/>
      <c r="AP97" s="214"/>
      <c r="AQ97" s="214"/>
      <c r="AR97" s="216"/>
      <c r="AS97" s="240"/>
      <c r="AT97" s="240"/>
      <c r="AU97" s="237"/>
      <c r="AV97" s="244"/>
      <c r="AW97" s="242"/>
      <c r="AX97" s="224"/>
      <c r="AY97" s="224"/>
      <c r="AZ97" s="250"/>
      <c r="BA97" s="216"/>
      <c r="BB97" s="250"/>
      <c r="BC97" s="50"/>
      <c r="BD97" s="50">
        <f t="shared" si="3"/>
        <v>0</v>
      </c>
      <c r="BE97" s="104"/>
    </row>
    <row r="98" spans="1:57" s="48" customFormat="1" ht="29.25" customHeight="1" x14ac:dyDescent="0.3">
      <c r="A98" s="12"/>
      <c r="B98" s="215">
        <v>29</v>
      </c>
      <c r="C98" s="217" t="s">
        <v>104</v>
      </c>
      <c r="D98" s="218"/>
      <c r="E98" s="219"/>
      <c r="F98" s="223" t="s">
        <v>65</v>
      </c>
      <c r="G98" s="223" t="s">
        <v>100</v>
      </c>
      <c r="H98" s="223" t="s">
        <v>143</v>
      </c>
      <c r="I98" s="225" t="s">
        <v>357</v>
      </c>
      <c r="J98" s="241">
        <v>4.8099999999999996</v>
      </c>
      <c r="K98" s="215">
        <f>17697*J98</f>
        <v>85122.569999999992</v>
      </c>
      <c r="L98" s="223"/>
      <c r="M98" s="308"/>
      <c r="N98" s="251"/>
      <c r="O98" s="236">
        <v>4</v>
      </c>
      <c r="P98" s="236">
        <v>20</v>
      </c>
      <c r="Q98" s="238"/>
      <c r="R98" s="238"/>
      <c r="S98" s="238"/>
      <c r="T98" s="215"/>
      <c r="U98" s="215"/>
      <c r="V98" s="215"/>
      <c r="W98" s="215"/>
      <c r="X98" s="215"/>
      <c r="Y98" s="215"/>
      <c r="Z98" s="215"/>
      <c r="AA98" s="215"/>
      <c r="AB98" s="215"/>
      <c r="AC98" s="215"/>
      <c r="AD98" s="215"/>
      <c r="AE98" s="215"/>
      <c r="AF98" s="215"/>
      <c r="AG98" s="213"/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41"/>
      <c r="AS98" s="235"/>
      <c r="AT98" s="235"/>
      <c r="AU98" s="233"/>
      <c r="AV98" s="243"/>
      <c r="AW98" s="241"/>
      <c r="AX98" s="223"/>
      <c r="AY98" s="223"/>
      <c r="AZ98" s="249"/>
      <c r="BA98" s="215"/>
      <c r="BB98" s="249"/>
      <c r="BD98" s="50">
        <f t="shared" si="3"/>
        <v>0</v>
      </c>
      <c r="BE98" s="104"/>
    </row>
    <row r="99" spans="1:57" s="48" customFormat="1" ht="36.75" customHeight="1" x14ac:dyDescent="0.3">
      <c r="A99" s="12"/>
      <c r="B99" s="216"/>
      <c r="C99" s="220"/>
      <c r="D99" s="221"/>
      <c r="E99" s="222"/>
      <c r="F99" s="224"/>
      <c r="G99" s="224"/>
      <c r="H99" s="224"/>
      <c r="I99" s="226"/>
      <c r="J99" s="242"/>
      <c r="K99" s="216"/>
      <c r="L99" s="224"/>
      <c r="M99" s="309"/>
      <c r="N99" s="252"/>
      <c r="O99" s="237"/>
      <c r="P99" s="237"/>
      <c r="Q99" s="239"/>
      <c r="R99" s="239"/>
      <c r="S99" s="239"/>
      <c r="T99" s="216"/>
      <c r="U99" s="216"/>
      <c r="V99" s="216"/>
      <c r="W99" s="216"/>
      <c r="X99" s="216"/>
      <c r="Y99" s="216"/>
      <c r="Z99" s="216"/>
      <c r="AA99" s="216"/>
      <c r="AB99" s="216"/>
      <c r="AC99" s="216"/>
      <c r="AD99" s="216"/>
      <c r="AE99" s="216"/>
      <c r="AF99" s="216"/>
      <c r="AG99" s="214"/>
      <c r="AH99" s="214"/>
      <c r="AI99" s="214"/>
      <c r="AJ99" s="214"/>
      <c r="AK99" s="214"/>
      <c r="AL99" s="214"/>
      <c r="AM99" s="214"/>
      <c r="AN99" s="214"/>
      <c r="AO99" s="214"/>
      <c r="AP99" s="214"/>
      <c r="AQ99" s="214"/>
      <c r="AR99" s="242"/>
      <c r="AS99" s="240"/>
      <c r="AT99" s="240"/>
      <c r="AU99" s="234"/>
      <c r="AV99" s="244"/>
      <c r="AW99" s="242"/>
      <c r="AX99" s="224"/>
      <c r="AY99" s="224"/>
      <c r="AZ99" s="250"/>
      <c r="BA99" s="216"/>
      <c r="BB99" s="250"/>
      <c r="BC99" s="50"/>
      <c r="BD99" s="50">
        <f t="shared" si="3"/>
        <v>0</v>
      </c>
      <c r="BE99" s="104"/>
    </row>
    <row r="100" spans="1:57" s="48" customFormat="1" ht="29.25" customHeight="1" x14ac:dyDescent="0.3">
      <c r="A100" s="12"/>
      <c r="B100" s="215">
        <v>30</v>
      </c>
      <c r="C100" s="217" t="s">
        <v>132</v>
      </c>
      <c r="D100" s="218"/>
      <c r="E100" s="219"/>
      <c r="F100" s="223" t="s">
        <v>62</v>
      </c>
      <c r="G100" s="223" t="s">
        <v>100</v>
      </c>
      <c r="H100" s="223" t="s">
        <v>143</v>
      </c>
      <c r="I100" s="225" t="s">
        <v>287</v>
      </c>
      <c r="J100" s="241">
        <v>4.8099999999999996</v>
      </c>
      <c r="K100" s="215">
        <f>17697*J100</f>
        <v>85122.569999999992</v>
      </c>
      <c r="L100" s="223"/>
      <c r="M100" s="308"/>
      <c r="N100" s="223"/>
      <c r="O100" s="236">
        <v>24</v>
      </c>
      <c r="P100" s="236">
        <v>0</v>
      </c>
      <c r="Q100" s="238"/>
      <c r="R100" s="238"/>
      <c r="S100" s="238"/>
      <c r="T100" s="215"/>
      <c r="U100" s="215"/>
      <c r="V100" s="215"/>
      <c r="W100" s="215"/>
      <c r="X100" s="215"/>
      <c r="Y100" s="215"/>
      <c r="Z100" s="215"/>
      <c r="AA100" s="215"/>
      <c r="AB100" s="215"/>
      <c r="AC100" s="215"/>
      <c r="AD100" s="215"/>
      <c r="AE100" s="215"/>
      <c r="AF100" s="215"/>
      <c r="AG100" s="213"/>
      <c r="AH100" s="213"/>
      <c r="AI100" s="213"/>
      <c r="AJ100" s="213"/>
      <c r="AK100" s="213"/>
      <c r="AL100" s="213"/>
      <c r="AM100" s="213"/>
      <c r="AN100" s="213"/>
      <c r="AO100" s="213"/>
      <c r="AP100" s="213"/>
      <c r="AQ100" s="213"/>
      <c r="AR100" s="241"/>
      <c r="AS100" s="235"/>
      <c r="AT100" s="235"/>
      <c r="AU100" s="233"/>
      <c r="AV100" s="243"/>
      <c r="AW100" s="241"/>
      <c r="AX100" s="223"/>
      <c r="AY100" s="223"/>
      <c r="AZ100" s="249"/>
      <c r="BA100" s="215"/>
      <c r="BB100" s="249"/>
      <c r="BD100" s="50">
        <f t="shared" si="3"/>
        <v>0</v>
      </c>
      <c r="BE100" s="104"/>
    </row>
    <row r="101" spans="1:57" s="48" customFormat="1" ht="29.25" customHeight="1" x14ac:dyDescent="0.3">
      <c r="A101" s="12"/>
      <c r="B101" s="216"/>
      <c r="C101" s="220"/>
      <c r="D101" s="221"/>
      <c r="E101" s="222"/>
      <c r="F101" s="224"/>
      <c r="G101" s="224"/>
      <c r="H101" s="224"/>
      <c r="I101" s="226"/>
      <c r="J101" s="242"/>
      <c r="K101" s="216"/>
      <c r="L101" s="224"/>
      <c r="M101" s="309"/>
      <c r="N101" s="224"/>
      <c r="O101" s="237"/>
      <c r="P101" s="237"/>
      <c r="Q101" s="239"/>
      <c r="R101" s="239"/>
      <c r="S101" s="239"/>
      <c r="T101" s="216"/>
      <c r="U101" s="216"/>
      <c r="V101" s="216"/>
      <c r="W101" s="216"/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4"/>
      <c r="AH101" s="214"/>
      <c r="AI101" s="214"/>
      <c r="AJ101" s="214"/>
      <c r="AK101" s="214"/>
      <c r="AL101" s="214"/>
      <c r="AM101" s="214"/>
      <c r="AN101" s="214"/>
      <c r="AO101" s="214"/>
      <c r="AP101" s="214"/>
      <c r="AQ101" s="214"/>
      <c r="AR101" s="242"/>
      <c r="AS101" s="240"/>
      <c r="AT101" s="240"/>
      <c r="AU101" s="234"/>
      <c r="AV101" s="244"/>
      <c r="AW101" s="242"/>
      <c r="AX101" s="224"/>
      <c r="AY101" s="224"/>
      <c r="AZ101" s="250"/>
      <c r="BA101" s="216"/>
      <c r="BB101" s="250"/>
      <c r="BC101" s="50"/>
      <c r="BD101" s="50">
        <f t="shared" si="3"/>
        <v>0</v>
      </c>
      <c r="BE101" s="104"/>
    </row>
    <row r="102" spans="1:57" s="48" customFormat="1" ht="29.25" customHeight="1" x14ac:dyDescent="0.3">
      <c r="A102" s="12"/>
      <c r="B102" s="215">
        <v>31</v>
      </c>
      <c r="C102" s="217" t="s">
        <v>176</v>
      </c>
      <c r="D102" s="218"/>
      <c r="E102" s="219"/>
      <c r="F102" s="223" t="s">
        <v>62</v>
      </c>
      <c r="G102" s="223" t="s">
        <v>91</v>
      </c>
      <c r="H102" s="223" t="s">
        <v>267</v>
      </c>
      <c r="I102" s="225" t="s">
        <v>332</v>
      </c>
      <c r="J102" s="233">
        <v>5.24</v>
      </c>
      <c r="K102" s="215">
        <f xml:space="preserve"> 17697*J102</f>
        <v>92732.28</v>
      </c>
      <c r="L102" s="223"/>
      <c r="M102" s="308"/>
      <c r="N102" s="223"/>
      <c r="O102" s="236">
        <v>12</v>
      </c>
      <c r="P102" s="236"/>
      <c r="Q102" s="238"/>
      <c r="R102" s="238"/>
      <c r="S102" s="238"/>
      <c r="T102" s="215"/>
      <c r="U102" s="215"/>
      <c r="V102" s="215"/>
      <c r="W102" s="215"/>
      <c r="X102" s="215"/>
      <c r="Y102" s="215"/>
      <c r="Z102" s="215"/>
      <c r="AA102" s="215"/>
      <c r="AB102" s="215"/>
      <c r="AC102" s="215"/>
      <c r="AD102" s="215"/>
      <c r="AE102" s="215"/>
      <c r="AF102" s="215"/>
      <c r="AG102" s="213"/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41"/>
      <c r="AS102" s="235"/>
      <c r="AT102" s="235"/>
      <c r="AU102" s="235"/>
      <c r="AV102" s="243"/>
      <c r="AW102" s="241"/>
      <c r="AX102" s="223"/>
      <c r="AY102" s="223"/>
      <c r="AZ102" s="249"/>
      <c r="BA102" s="215"/>
      <c r="BB102" s="249"/>
      <c r="BD102" s="50">
        <f t="shared" si="3"/>
        <v>0</v>
      </c>
      <c r="BE102" s="104"/>
    </row>
    <row r="103" spans="1:57" s="48" customFormat="1" ht="36.75" customHeight="1" x14ac:dyDescent="0.3">
      <c r="A103" s="12"/>
      <c r="B103" s="216"/>
      <c r="C103" s="220"/>
      <c r="D103" s="221"/>
      <c r="E103" s="222"/>
      <c r="F103" s="224"/>
      <c r="G103" s="224"/>
      <c r="H103" s="224"/>
      <c r="I103" s="226"/>
      <c r="J103" s="234"/>
      <c r="K103" s="216"/>
      <c r="L103" s="224"/>
      <c r="M103" s="309"/>
      <c r="N103" s="224"/>
      <c r="O103" s="237"/>
      <c r="P103" s="237"/>
      <c r="Q103" s="239"/>
      <c r="R103" s="239"/>
      <c r="S103" s="239"/>
      <c r="T103" s="216"/>
      <c r="U103" s="216"/>
      <c r="V103" s="216"/>
      <c r="W103" s="216"/>
      <c r="X103" s="216"/>
      <c r="Y103" s="216"/>
      <c r="Z103" s="216"/>
      <c r="AA103" s="216"/>
      <c r="AB103" s="216"/>
      <c r="AC103" s="216"/>
      <c r="AD103" s="216"/>
      <c r="AE103" s="216"/>
      <c r="AF103" s="216"/>
      <c r="AG103" s="214"/>
      <c r="AH103" s="214"/>
      <c r="AI103" s="214"/>
      <c r="AJ103" s="214"/>
      <c r="AK103" s="214"/>
      <c r="AL103" s="214"/>
      <c r="AM103" s="214"/>
      <c r="AN103" s="214"/>
      <c r="AO103" s="214"/>
      <c r="AP103" s="214"/>
      <c r="AQ103" s="214"/>
      <c r="AR103" s="242"/>
      <c r="AS103" s="240"/>
      <c r="AT103" s="240"/>
      <c r="AU103" s="240"/>
      <c r="AV103" s="244"/>
      <c r="AW103" s="242"/>
      <c r="AX103" s="224"/>
      <c r="AY103" s="224"/>
      <c r="AZ103" s="250"/>
      <c r="BA103" s="216"/>
      <c r="BB103" s="250"/>
      <c r="BC103" s="50"/>
      <c r="BD103" s="50">
        <f t="shared" si="3"/>
        <v>0</v>
      </c>
      <c r="BE103" s="104"/>
    </row>
    <row r="104" spans="1:57" s="48" customFormat="1" ht="29.25" customHeight="1" x14ac:dyDescent="0.3">
      <c r="A104" s="12"/>
      <c r="B104" s="215">
        <v>32</v>
      </c>
      <c r="C104" s="426" t="s">
        <v>95</v>
      </c>
      <c r="D104" s="427"/>
      <c r="E104" s="428"/>
      <c r="F104" s="223" t="s">
        <v>66</v>
      </c>
      <c r="G104" s="223" t="s">
        <v>91</v>
      </c>
      <c r="H104" s="223" t="s">
        <v>141</v>
      </c>
      <c r="I104" s="225" t="s">
        <v>375</v>
      </c>
      <c r="J104" s="225">
        <v>5.41</v>
      </c>
      <c r="K104" s="215">
        <f>17697*J104</f>
        <v>95740.77</v>
      </c>
      <c r="L104" s="225"/>
      <c r="M104" s="308"/>
      <c r="N104" s="225"/>
      <c r="O104" s="235">
        <v>24</v>
      </c>
      <c r="P104" s="444"/>
      <c r="Q104" s="238"/>
      <c r="R104" s="238"/>
      <c r="S104" s="238"/>
      <c r="T104" s="223"/>
      <c r="U104" s="223"/>
      <c r="V104" s="438"/>
      <c r="W104" s="215"/>
      <c r="X104" s="215"/>
      <c r="Y104" s="215"/>
      <c r="Z104" s="215"/>
      <c r="AA104" s="215"/>
      <c r="AB104" s="215"/>
      <c r="AC104" s="215"/>
      <c r="AD104" s="215"/>
      <c r="AE104" s="215"/>
      <c r="AF104" s="215"/>
      <c r="AG104" s="213"/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41"/>
      <c r="AR104" s="213"/>
      <c r="AS104" s="236"/>
      <c r="AT104" s="236"/>
      <c r="AU104" s="235"/>
      <c r="AV104" s="251"/>
      <c r="AW104" s="241"/>
      <c r="AX104" s="432"/>
      <c r="AY104" s="223"/>
      <c r="AZ104" s="249"/>
      <c r="BA104" s="215"/>
      <c r="BB104" s="249"/>
      <c r="BD104" s="50">
        <f t="shared" si="3"/>
        <v>0</v>
      </c>
      <c r="BE104" s="104"/>
    </row>
    <row r="105" spans="1:57" s="48" customFormat="1" ht="29.25" customHeight="1" x14ac:dyDescent="0.3">
      <c r="A105" s="12"/>
      <c r="B105" s="216"/>
      <c r="C105" s="429"/>
      <c r="D105" s="430"/>
      <c r="E105" s="431"/>
      <c r="F105" s="224"/>
      <c r="G105" s="224"/>
      <c r="H105" s="224"/>
      <c r="I105" s="226"/>
      <c r="J105" s="226"/>
      <c r="K105" s="216"/>
      <c r="L105" s="226"/>
      <c r="M105" s="309"/>
      <c r="N105" s="226"/>
      <c r="O105" s="240"/>
      <c r="P105" s="445"/>
      <c r="Q105" s="239"/>
      <c r="R105" s="239"/>
      <c r="S105" s="239"/>
      <c r="T105" s="224"/>
      <c r="U105" s="224"/>
      <c r="V105" s="439"/>
      <c r="W105" s="216"/>
      <c r="X105" s="216"/>
      <c r="Y105" s="216"/>
      <c r="Z105" s="216"/>
      <c r="AA105" s="216"/>
      <c r="AB105" s="216"/>
      <c r="AC105" s="216"/>
      <c r="AD105" s="216"/>
      <c r="AE105" s="216"/>
      <c r="AF105" s="216"/>
      <c r="AG105" s="214"/>
      <c r="AH105" s="214"/>
      <c r="AI105" s="214"/>
      <c r="AJ105" s="214"/>
      <c r="AK105" s="214"/>
      <c r="AL105" s="214"/>
      <c r="AM105" s="214"/>
      <c r="AN105" s="214"/>
      <c r="AO105" s="214"/>
      <c r="AP105" s="214"/>
      <c r="AQ105" s="242"/>
      <c r="AR105" s="214"/>
      <c r="AS105" s="237"/>
      <c r="AT105" s="237"/>
      <c r="AU105" s="240"/>
      <c r="AV105" s="252"/>
      <c r="AW105" s="242"/>
      <c r="AX105" s="433"/>
      <c r="AY105" s="224"/>
      <c r="AZ105" s="250"/>
      <c r="BA105" s="216"/>
      <c r="BB105" s="250"/>
      <c r="BC105" s="50"/>
      <c r="BD105" s="50">
        <f t="shared" si="3"/>
        <v>0</v>
      </c>
      <c r="BE105" s="104"/>
    </row>
    <row r="106" spans="1:57" s="48" customFormat="1" ht="50.25" customHeight="1" x14ac:dyDescent="0.3">
      <c r="A106" s="12"/>
      <c r="B106" s="215">
        <v>33</v>
      </c>
      <c r="C106" s="217" t="s">
        <v>107</v>
      </c>
      <c r="D106" s="218"/>
      <c r="E106" s="219"/>
      <c r="F106" s="247" t="s">
        <v>59</v>
      </c>
      <c r="G106" s="223" t="s">
        <v>100</v>
      </c>
      <c r="H106" s="223" t="s">
        <v>143</v>
      </c>
      <c r="I106" s="225" t="s">
        <v>341</v>
      </c>
      <c r="J106" s="241">
        <v>5.16</v>
      </c>
      <c r="K106" s="215">
        <f>17697*J106</f>
        <v>91316.52</v>
      </c>
      <c r="L106" s="308"/>
      <c r="M106" s="249"/>
      <c r="N106" s="223"/>
      <c r="O106" s="215">
        <v>20</v>
      </c>
      <c r="P106" s="236"/>
      <c r="Q106" s="238"/>
      <c r="R106" s="238"/>
      <c r="S106" s="238"/>
      <c r="T106" s="251"/>
      <c r="U106" s="251"/>
      <c r="V106" s="251"/>
      <c r="W106" s="251"/>
      <c r="X106" s="251"/>
      <c r="Y106" s="215"/>
      <c r="Z106" s="215"/>
      <c r="AA106" s="251"/>
      <c r="AB106" s="251"/>
      <c r="AC106" s="215"/>
      <c r="AD106" s="215"/>
      <c r="AE106" s="251"/>
      <c r="AF106" s="215"/>
      <c r="AG106" s="243"/>
      <c r="AH106" s="243"/>
      <c r="AI106" s="243"/>
      <c r="AJ106" s="243"/>
      <c r="AK106" s="243"/>
      <c r="AL106" s="213"/>
      <c r="AM106" s="213"/>
      <c r="AN106" s="213"/>
      <c r="AO106" s="213"/>
      <c r="AP106" s="213"/>
      <c r="AQ106" s="213"/>
      <c r="AR106" s="241"/>
      <c r="AS106" s="213"/>
      <c r="AT106" s="235"/>
      <c r="AU106" s="235"/>
      <c r="AV106" s="243"/>
      <c r="AW106" s="241"/>
      <c r="AX106" s="223"/>
      <c r="AY106" s="223"/>
      <c r="AZ106" s="249"/>
      <c r="BA106" s="215"/>
      <c r="BB106" s="249"/>
      <c r="BD106" s="50">
        <f t="shared" si="3"/>
        <v>0</v>
      </c>
      <c r="BE106" s="104"/>
    </row>
    <row r="107" spans="1:57" s="48" customFormat="1" ht="11.25" customHeight="1" x14ac:dyDescent="0.3">
      <c r="A107" s="12"/>
      <c r="B107" s="216"/>
      <c r="C107" s="220"/>
      <c r="D107" s="221"/>
      <c r="E107" s="222"/>
      <c r="F107" s="248"/>
      <c r="G107" s="224"/>
      <c r="H107" s="224"/>
      <c r="I107" s="226"/>
      <c r="J107" s="242"/>
      <c r="K107" s="216"/>
      <c r="L107" s="309"/>
      <c r="M107" s="250"/>
      <c r="N107" s="224"/>
      <c r="O107" s="216"/>
      <c r="P107" s="237"/>
      <c r="Q107" s="239"/>
      <c r="R107" s="239"/>
      <c r="S107" s="239"/>
      <c r="T107" s="252"/>
      <c r="U107" s="252"/>
      <c r="V107" s="252"/>
      <c r="W107" s="252"/>
      <c r="X107" s="252"/>
      <c r="Y107" s="216"/>
      <c r="Z107" s="216"/>
      <c r="AA107" s="252"/>
      <c r="AB107" s="252"/>
      <c r="AC107" s="216"/>
      <c r="AD107" s="216"/>
      <c r="AE107" s="252"/>
      <c r="AF107" s="216"/>
      <c r="AG107" s="244"/>
      <c r="AH107" s="244"/>
      <c r="AI107" s="244"/>
      <c r="AJ107" s="244"/>
      <c r="AK107" s="244"/>
      <c r="AL107" s="214"/>
      <c r="AM107" s="214"/>
      <c r="AN107" s="214"/>
      <c r="AO107" s="214"/>
      <c r="AP107" s="214"/>
      <c r="AQ107" s="214"/>
      <c r="AR107" s="242"/>
      <c r="AS107" s="214"/>
      <c r="AT107" s="240"/>
      <c r="AU107" s="240"/>
      <c r="AV107" s="244"/>
      <c r="AW107" s="242"/>
      <c r="AX107" s="224"/>
      <c r="AY107" s="224"/>
      <c r="AZ107" s="250"/>
      <c r="BA107" s="216"/>
      <c r="BB107" s="250"/>
      <c r="BC107" s="50"/>
      <c r="BD107" s="50">
        <f t="shared" si="3"/>
        <v>0</v>
      </c>
      <c r="BE107" s="104"/>
    </row>
    <row r="108" spans="1:57" s="48" customFormat="1" ht="29.25" customHeight="1" x14ac:dyDescent="0.3">
      <c r="A108" s="12"/>
      <c r="B108" s="215">
        <v>34</v>
      </c>
      <c r="C108" s="217" t="s">
        <v>97</v>
      </c>
      <c r="D108" s="218"/>
      <c r="E108" s="219"/>
      <c r="F108" s="247" t="s">
        <v>261</v>
      </c>
      <c r="G108" s="223" t="s">
        <v>105</v>
      </c>
      <c r="H108" s="223" t="s">
        <v>162</v>
      </c>
      <c r="I108" s="225" t="s">
        <v>286</v>
      </c>
      <c r="J108" s="241">
        <v>4.8600000000000003</v>
      </c>
      <c r="K108" s="215">
        <f>J108*17697</f>
        <v>86007.420000000013</v>
      </c>
      <c r="L108" s="223"/>
      <c r="M108" s="308"/>
      <c r="N108" s="442"/>
      <c r="O108" s="236">
        <v>8</v>
      </c>
      <c r="P108" s="236"/>
      <c r="Q108" s="238"/>
      <c r="R108" s="238"/>
      <c r="S108" s="238"/>
      <c r="T108" s="215"/>
      <c r="U108" s="215"/>
      <c r="V108" s="215"/>
      <c r="W108" s="215"/>
      <c r="X108" s="215"/>
      <c r="Y108" s="215"/>
      <c r="Z108" s="215"/>
      <c r="AA108" s="215"/>
      <c r="AB108" s="215"/>
      <c r="AC108" s="215"/>
      <c r="AD108" s="215"/>
      <c r="AE108" s="215"/>
      <c r="AF108" s="215"/>
      <c r="AG108" s="213"/>
      <c r="AH108" s="213"/>
      <c r="AI108" s="213"/>
      <c r="AJ108" s="213"/>
      <c r="AK108" s="213"/>
      <c r="AL108" s="213"/>
      <c r="AM108" s="213"/>
      <c r="AN108" s="213"/>
      <c r="AO108" s="213"/>
      <c r="AP108" s="213"/>
      <c r="AQ108" s="213"/>
      <c r="AR108" s="241"/>
      <c r="AS108" s="235"/>
      <c r="AT108" s="235"/>
      <c r="AU108" s="235"/>
      <c r="AV108" s="243"/>
      <c r="AW108" s="241"/>
      <c r="AX108" s="223"/>
      <c r="AY108" s="223"/>
      <c r="AZ108" s="249"/>
      <c r="BA108" s="215"/>
      <c r="BB108" s="249"/>
      <c r="BD108" s="50">
        <f t="shared" si="3"/>
        <v>0</v>
      </c>
      <c r="BE108" s="104"/>
    </row>
    <row r="109" spans="1:57" s="48" customFormat="1" ht="21.75" customHeight="1" x14ac:dyDescent="0.3">
      <c r="A109" s="12"/>
      <c r="B109" s="216"/>
      <c r="C109" s="220"/>
      <c r="D109" s="221"/>
      <c r="E109" s="222"/>
      <c r="F109" s="248"/>
      <c r="G109" s="224"/>
      <c r="H109" s="224"/>
      <c r="I109" s="226"/>
      <c r="J109" s="242"/>
      <c r="K109" s="216"/>
      <c r="L109" s="224"/>
      <c r="M109" s="309"/>
      <c r="N109" s="443"/>
      <c r="O109" s="237"/>
      <c r="P109" s="237"/>
      <c r="Q109" s="239"/>
      <c r="R109" s="239"/>
      <c r="S109" s="239"/>
      <c r="T109" s="216"/>
      <c r="U109" s="216"/>
      <c r="V109" s="216"/>
      <c r="W109" s="216"/>
      <c r="X109" s="216"/>
      <c r="Y109" s="216"/>
      <c r="Z109" s="216"/>
      <c r="AA109" s="216"/>
      <c r="AB109" s="216"/>
      <c r="AC109" s="216"/>
      <c r="AD109" s="216"/>
      <c r="AE109" s="216"/>
      <c r="AF109" s="216"/>
      <c r="AG109" s="214"/>
      <c r="AH109" s="214"/>
      <c r="AI109" s="214"/>
      <c r="AJ109" s="214"/>
      <c r="AK109" s="214"/>
      <c r="AL109" s="214"/>
      <c r="AM109" s="214"/>
      <c r="AN109" s="214"/>
      <c r="AO109" s="214"/>
      <c r="AP109" s="214"/>
      <c r="AQ109" s="214"/>
      <c r="AR109" s="242"/>
      <c r="AS109" s="240"/>
      <c r="AT109" s="240"/>
      <c r="AU109" s="240"/>
      <c r="AV109" s="244"/>
      <c r="AW109" s="242"/>
      <c r="AX109" s="224"/>
      <c r="AY109" s="224"/>
      <c r="AZ109" s="250"/>
      <c r="BA109" s="216"/>
      <c r="BB109" s="250"/>
      <c r="BC109" s="50"/>
      <c r="BD109" s="50">
        <f t="shared" si="3"/>
        <v>0</v>
      </c>
      <c r="BE109" s="104"/>
    </row>
    <row r="110" spans="1:57" s="48" customFormat="1" ht="29.25" customHeight="1" x14ac:dyDescent="0.3">
      <c r="A110" s="12"/>
      <c r="B110" s="215">
        <v>35</v>
      </c>
      <c r="C110" s="217" t="s">
        <v>98</v>
      </c>
      <c r="D110" s="218"/>
      <c r="E110" s="219"/>
      <c r="F110" s="247" t="s">
        <v>99</v>
      </c>
      <c r="G110" s="223" t="s">
        <v>91</v>
      </c>
      <c r="H110" s="223" t="s">
        <v>141</v>
      </c>
      <c r="I110" s="225" t="s">
        <v>348</v>
      </c>
      <c r="J110" s="241">
        <v>5.41</v>
      </c>
      <c r="K110" s="215">
        <f>17697*J110</f>
        <v>95740.77</v>
      </c>
      <c r="L110" s="223"/>
      <c r="M110" s="308"/>
      <c r="N110" s="417">
        <v>22</v>
      </c>
      <c r="O110" s="236"/>
      <c r="P110" s="236"/>
      <c r="Q110" s="238"/>
      <c r="R110" s="238"/>
      <c r="S110" s="238"/>
      <c r="T110" s="215"/>
      <c r="U110" s="215"/>
      <c r="V110" s="215"/>
      <c r="W110" s="215"/>
      <c r="X110" s="215"/>
      <c r="Y110" s="215"/>
      <c r="Z110" s="215"/>
      <c r="AA110" s="215"/>
      <c r="AB110" s="215"/>
      <c r="AC110" s="215"/>
      <c r="AD110" s="215"/>
      <c r="AE110" s="215"/>
      <c r="AF110" s="215"/>
      <c r="AG110" s="213"/>
      <c r="AH110" s="213"/>
      <c r="AI110" s="213"/>
      <c r="AJ110" s="213"/>
      <c r="AK110" s="213"/>
      <c r="AL110" s="213"/>
      <c r="AM110" s="213"/>
      <c r="AN110" s="213"/>
      <c r="AO110" s="213"/>
      <c r="AP110" s="213"/>
      <c r="AQ110" s="213"/>
      <c r="AR110" s="241"/>
      <c r="AS110" s="235"/>
      <c r="AT110" s="235"/>
      <c r="AU110" s="235"/>
      <c r="AV110" s="243"/>
      <c r="AW110" s="241"/>
      <c r="AX110" s="223"/>
      <c r="AY110" s="223"/>
      <c r="AZ110" s="249"/>
      <c r="BA110" s="215"/>
      <c r="BB110" s="249"/>
      <c r="BD110" s="50">
        <f t="shared" si="3"/>
        <v>0</v>
      </c>
      <c r="BE110" s="104"/>
    </row>
    <row r="111" spans="1:57" s="48" customFormat="1" ht="29.25" customHeight="1" x14ac:dyDescent="0.3">
      <c r="A111" s="12"/>
      <c r="B111" s="216"/>
      <c r="C111" s="220"/>
      <c r="D111" s="221"/>
      <c r="E111" s="222"/>
      <c r="F111" s="248"/>
      <c r="G111" s="224"/>
      <c r="H111" s="224"/>
      <c r="I111" s="226"/>
      <c r="J111" s="242"/>
      <c r="K111" s="216"/>
      <c r="L111" s="224"/>
      <c r="M111" s="309"/>
      <c r="N111" s="418"/>
      <c r="O111" s="237"/>
      <c r="P111" s="237"/>
      <c r="Q111" s="239"/>
      <c r="R111" s="239"/>
      <c r="S111" s="239"/>
      <c r="T111" s="216"/>
      <c r="U111" s="216"/>
      <c r="V111" s="216"/>
      <c r="W111" s="216"/>
      <c r="X111" s="216"/>
      <c r="Y111" s="216"/>
      <c r="Z111" s="216"/>
      <c r="AA111" s="216"/>
      <c r="AB111" s="216"/>
      <c r="AC111" s="216"/>
      <c r="AD111" s="216"/>
      <c r="AE111" s="216"/>
      <c r="AF111" s="216"/>
      <c r="AG111" s="214"/>
      <c r="AH111" s="214"/>
      <c r="AI111" s="214"/>
      <c r="AJ111" s="214"/>
      <c r="AK111" s="214"/>
      <c r="AL111" s="214"/>
      <c r="AM111" s="214"/>
      <c r="AN111" s="214"/>
      <c r="AO111" s="214"/>
      <c r="AP111" s="214"/>
      <c r="AQ111" s="214"/>
      <c r="AR111" s="242"/>
      <c r="AS111" s="240"/>
      <c r="AT111" s="240"/>
      <c r="AU111" s="240"/>
      <c r="AV111" s="244"/>
      <c r="AW111" s="242"/>
      <c r="AX111" s="224"/>
      <c r="AY111" s="224"/>
      <c r="AZ111" s="250"/>
      <c r="BA111" s="216"/>
      <c r="BB111" s="250"/>
      <c r="BC111" s="50"/>
      <c r="BD111" s="50">
        <f t="shared" si="3"/>
        <v>0</v>
      </c>
      <c r="BE111" s="104"/>
    </row>
    <row r="112" spans="1:57" s="48" customFormat="1" ht="29.25" customHeight="1" x14ac:dyDescent="0.3">
      <c r="A112" s="12"/>
      <c r="B112" s="215">
        <v>36</v>
      </c>
      <c r="C112" s="217" t="s">
        <v>295</v>
      </c>
      <c r="D112" s="218"/>
      <c r="E112" s="219"/>
      <c r="F112" s="247" t="s">
        <v>252</v>
      </c>
      <c r="G112" s="223" t="s">
        <v>100</v>
      </c>
      <c r="H112" s="223" t="s">
        <v>143</v>
      </c>
      <c r="I112" s="225" t="s">
        <v>360</v>
      </c>
      <c r="J112" s="241">
        <v>4.74</v>
      </c>
      <c r="K112" s="215">
        <f>17697*J112</f>
        <v>83883.78</v>
      </c>
      <c r="L112" s="223"/>
      <c r="M112" s="308"/>
      <c r="N112" s="417">
        <v>18</v>
      </c>
      <c r="O112" s="236"/>
      <c r="P112" s="236"/>
      <c r="Q112" s="238"/>
      <c r="R112" s="238"/>
      <c r="S112" s="238"/>
      <c r="T112" s="215"/>
      <c r="U112" s="215"/>
      <c r="V112" s="215"/>
      <c r="W112" s="215"/>
      <c r="X112" s="215"/>
      <c r="Y112" s="215"/>
      <c r="Z112" s="215"/>
      <c r="AA112" s="215"/>
      <c r="AB112" s="215"/>
      <c r="AC112" s="215"/>
      <c r="AD112" s="215"/>
      <c r="AE112" s="215"/>
      <c r="AF112" s="215"/>
      <c r="AG112" s="213"/>
      <c r="AH112" s="213"/>
      <c r="AI112" s="213"/>
      <c r="AJ112" s="213"/>
      <c r="AK112" s="213"/>
      <c r="AL112" s="213"/>
      <c r="AM112" s="213"/>
      <c r="AN112" s="213"/>
      <c r="AO112" s="213"/>
      <c r="AP112" s="213"/>
      <c r="AQ112" s="213"/>
      <c r="AR112" s="241"/>
      <c r="AS112" s="235"/>
      <c r="AT112" s="235"/>
      <c r="AU112" s="235"/>
      <c r="AV112" s="243"/>
      <c r="AW112" s="215"/>
      <c r="AX112" s="223"/>
      <c r="AY112" s="223"/>
      <c r="AZ112" s="249"/>
      <c r="BA112" s="215"/>
      <c r="BB112" s="249"/>
      <c r="BD112" s="50">
        <f t="shared" si="3"/>
        <v>0</v>
      </c>
      <c r="BE112" s="119"/>
    </row>
    <row r="113" spans="1:57" s="48" customFormat="1" ht="34.5" customHeight="1" x14ac:dyDescent="0.3">
      <c r="A113" s="12"/>
      <c r="B113" s="216"/>
      <c r="C113" s="220"/>
      <c r="D113" s="221"/>
      <c r="E113" s="222"/>
      <c r="F113" s="248"/>
      <c r="G113" s="224"/>
      <c r="H113" s="224"/>
      <c r="I113" s="226"/>
      <c r="J113" s="242"/>
      <c r="K113" s="216"/>
      <c r="L113" s="224"/>
      <c r="M113" s="309"/>
      <c r="N113" s="418"/>
      <c r="O113" s="237"/>
      <c r="P113" s="237"/>
      <c r="Q113" s="239"/>
      <c r="R113" s="239"/>
      <c r="S113" s="239"/>
      <c r="T113" s="216"/>
      <c r="U113" s="216"/>
      <c r="V113" s="216"/>
      <c r="W113" s="216"/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4"/>
      <c r="AH113" s="214"/>
      <c r="AI113" s="214"/>
      <c r="AJ113" s="214"/>
      <c r="AK113" s="214"/>
      <c r="AL113" s="214"/>
      <c r="AM113" s="214"/>
      <c r="AN113" s="214"/>
      <c r="AO113" s="214"/>
      <c r="AP113" s="214"/>
      <c r="AQ113" s="214"/>
      <c r="AR113" s="242"/>
      <c r="AS113" s="240"/>
      <c r="AT113" s="240"/>
      <c r="AU113" s="240"/>
      <c r="AV113" s="244"/>
      <c r="AW113" s="216"/>
      <c r="AX113" s="224"/>
      <c r="AY113" s="224"/>
      <c r="AZ113" s="250"/>
      <c r="BA113" s="216"/>
      <c r="BB113" s="250"/>
      <c r="BC113" s="50"/>
      <c r="BD113" s="50">
        <f t="shared" si="3"/>
        <v>0</v>
      </c>
      <c r="BE113" s="119"/>
    </row>
    <row r="114" spans="1:57" s="48" customFormat="1" ht="20.25" x14ac:dyDescent="0.3">
      <c r="A114" s="12"/>
      <c r="B114" s="215">
        <v>37</v>
      </c>
      <c r="C114" s="217" t="s">
        <v>152</v>
      </c>
      <c r="D114" s="218"/>
      <c r="E114" s="219"/>
      <c r="F114" s="247" t="s">
        <v>99</v>
      </c>
      <c r="G114" s="223" t="s">
        <v>91</v>
      </c>
      <c r="H114" s="223" t="s">
        <v>141</v>
      </c>
      <c r="I114" s="225" t="s">
        <v>358</v>
      </c>
      <c r="J114" s="241">
        <v>5.41</v>
      </c>
      <c r="K114" s="215">
        <f>17697*J114</f>
        <v>95740.77</v>
      </c>
      <c r="L114" s="223"/>
      <c r="M114" s="308"/>
      <c r="N114" s="223"/>
      <c r="O114" s="236">
        <v>8</v>
      </c>
      <c r="P114" s="236"/>
      <c r="Q114" s="238"/>
      <c r="R114" s="238"/>
      <c r="S114" s="238"/>
      <c r="T114" s="215"/>
      <c r="U114" s="215"/>
      <c r="V114" s="215"/>
      <c r="W114" s="215"/>
      <c r="X114" s="215"/>
      <c r="Y114" s="215"/>
      <c r="Z114" s="215"/>
      <c r="AA114" s="215"/>
      <c r="AB114" s="215"/>
      <c r="AC114" s="215"/>
      <c r="AD114" s="215"/>
      <c r="AE114" s="215"/>
      <c r="AF114" s="215"/>
      <c r="AG114" s="213"/>
      <c r="AH114" s="213"/>
      <c r="AI114" s="213"/>
      <c r="AJ114" s="213"/>
      <c r="AK114" s="213"/>
      <c r="AL114" s="213"/>
      <c r="AM114" s="213"/>
      <c r="AN114" s="213"/>
      <c r="AO114" s="213"/>
      <c r="AP114" s="213"/>
      <c r="AQ114" s="213"/>
      <c r="AR114" s="241"/>
      <c r="AS114" s="235"/>
      <c r="AT114" s="235"/>
      <c r="AU114" s="235"/>
      <c r="AV114" s="243"/>
      <c r="AW114" s="241"/>
      <c r="AX114" s="223"/>
      <c r="AY114" s="223"/>
      <c r="AZ114" s="249"/>
      <c r="BA114" s="215"/>
      <c r="BB114" s="249"/>
      <c r="BD114" s="50">
        <f t="shared" si="3"/>
        <v>0</v>
      </c>
      <c r="BE114" s="119"/>
    </row>
    <row r="115" spans="1:57" s="48" customFormat="1" ht="34.5" customHeight="1" x14ac:dyDescent="0.3">
      <c r="A115" s="12"/>
      <c r="B115" s="216"/>
      <c r="C115" s="220"/>
      <c r="D115" s="221"/>
      <c r="E115" s="222"/>
      <c r="F115" s="248"/>
      <c r="G115" s="224"/>
      <c r="H115" s="224"/>
      <c r="I115" s="226"/>
      <c r="J115" s="242"/>
      <c r="K115" s="216"/>
      <c r="L115" s="224"/>
      <c r="M115" s="309"/>
      <c r="N115" s="224"/>
      <c r="O115" s="237"/>
      <c r="P115" s="237"/>
      <c r="Q115" s="239"/>
      <c r="R115" s="239"/>
      <c r="S115" s="239"/>
      <c r="T115" s="216"/>
      <c r="U115" s="216"/>
      <c r="V115" s="216"/>
      <c r="W115" s="216"/>
      <c r="X115" s="216"/>
      <c r="Y115" s="216"/>
      <c r="Z115" s="216"/>
      <c r="AA115" s="216"/>
      <c r="AB115" s="216"/>
      <c r="AC115" s="216"/>
      <c r="AD115" s="216"/>
      <c r="AE115" s="216"/>
      <c r="AF115" s="216"/>
      <c r="AG115" s="214"/>
      <c r="AH115" s="214"/>
      <c r="AI115" s="214"/>
      <c r="AJ115" s="214"/>
      <c r="AK115" s="214"/>
      <c r="AL115" s="214"/>
      <c r="AM115" s="214"/>
      <c r="AN115" s="214"/>
      <c r="AO115" s="214"/>
      <c r="AP115" s="214"/>
      <c r="AQ115" s="214"/>
      <c r="AR115" s="242"/>
      <c r="AS115" s="240"/>
      <c r="AT115" s="240"/>
      <c r="AU115" s="240"/>
      <c r="AV115" s="244"/>
      <c r="AW115" s="242"/>
      <c r="AX115" s="224"/>
      <c r="AY115" s="224"/>
      <c r="AZ115" s="250"/>
      <c r="BA115" s="216"/>
      <c r="BB115" s="250"/>
      <c r="BC115" s="50"/>
      <c r="BD115" s="50">
        <f t="shared" si="3"/>
        <v>0</v>
      </c>
      <c r="BE115" s="119"/>
    </row>
    <row r="116" spans="1:57" s="48" customFormat="1" ht="29.25" customHeight="1" x14ac:dyDescent="0.3">
      <c r="A116" s="12"/>
      <c r="B116" s="215">
        <v>38</v>
      </c>
      <c r="C116" s="217" t="s">
        <v>214</v>
      </c>
      <c r="D116" s="218"/>
      <c r="E116" s="219"/>
      <c r="F116" s="223" t="s">
        <v>189</v>
      </c>
      <c r="G116" s="223" t="s">
        <v>91</v>
      </c>
      <c r="H116" s="223" t="s">
        <v>156</v>
      </c>
      <c r="I116" s="225" t="s">
        <v>317</v>
      </c>
      <c r="J116" s="241">
        <v>5.41</v>
      </c>
      <c r="K116" s="215">
        <f xml:space="preserve"> 17697*J116</f>
        <v>95740.77</v>
      </c>
      <c r="L116" s="223"/>
      <c r="M116" s="308"/>
      <c r="N116" s="417">
        <v>17</v>
      </c>
      <c r="O116" s="236"/>
      <c r="P116" s="236"/>
      <c r="Q116" s="238"/>
      <c r="R116" s="238"/>
      <c r="S116" s="238"/>
      <c r="T116" s="215"/>
      <c r="U116" s="215"/>
      <c r="V116" s="215"/>
      <c r="W116" s="215"/>
      <c r="X116" s="215"/>
      <c r="Y116" s="215"/>
      <c r="Z116" s="215"/>
      <c r="AA116" s="215"/>
      <c r="AB116" s="215"/>
      <c r="AC116" s="215"/>
      <c r="AD116" s="215"/>
      <c r="AE116" s="215"/>
      <c r="AF116" s="215"/>
      <c r="AG116" s="213"/>
      <c r="AH116" s="213"/>
      <c r="AI116" s="213"/>
      <c r="AJ116" s="213"/>
      <c r="AK116" s="213"/>
      <c r="AL116" s="213"/>
      <c r="AM116" s="213"/>
      <c r="AN116" s="213"/>
      <c r="AO116" s="213"/>
      <c r="AP116" s="213"/>
      <c r="AQ116" s="213"/>
      <c r="AR116" s="213"/>
      <c r="AS116" s="235"/>
      <c r="AT116" s="235"/>
      <c r="AU116" s="235"/>
      <c r="AV116" s="243"/>
      <c r="AW116" s="241"/>
      <c r="AX116" s="223"/>
      <c r="AY116" s="223"/>
      <c r="AZ116" s="249"/>
      <c r="BA116" s="215"/>
      <c r="BB116" s="249"/>
      <c r="BD116" s="50">
        <f t="shared" si="3"/>
        <v>0</v>
      </c>
      <c r="BE116" s="119"/>
    </row>
    <row r="117" spans="1:57" s="48" customFormat="1" ht="34.5" customHeight="1" x14ac:dyDescent="0.3">
      <c r="A117" s="12"/>
      <c r="B117" s="216"/>
      <c r="C117" s="220"/>
      <c r="D117" s="221"/>
      <c r="E117" s="222"/>
      <c r="F117" s="224"/>
      <c r="G117" s="224"/>
      <c r="H117" s="224"/>
      <c r="I117" s="226"/>
      <c r="J117" s="242"/>
      <c r="K117" s="216"/>
      <c r="L117" s="224"/>
      <c r="M117" s="309"/>
      <c r="N117" s="418"/>
      <c r="O117" s="237"/>
      <c r="P117" s="237"/>
      <c r="Q117" s="239"/>
      <c r="R117" s="239"/>
      <c r="S117" s="239"/>
      <c r="T117" s="216"/>
      <c r="U117" s="216"/>
      <c r="V117" s="216"/>
      <c r="W117" s="216"/>
      <c r="X117" s="216"/>
      <c r="Y117" s="216"/>
      <c r="Z117" s="216"/>
      <c r="AA117" s="216"/>
      <c r="AB117" s="216"/>
      <c r="AC117" s="216"/>
      <c r="AD117" s="216"/>
      <c r="AE117" s="216"/>
      <c r="AF117" s="216"/>
      <c r="AG117" s="214"/>
      <c r="AH117" s="214"/>
      <c r="AI117" s="214"/>
      <c r="AJ117" s="214"/>
      <c r="AK117" s="214"/>
      <c r="AL117" s="214"/>
      <c r="AM117" s="214"/>
      <c r="AN117" s="214"/>
      <c r="AO117" s="214"/>
      <c r="AP117" s="214"/>
      <c r="AQ117" s="214"/>
      <c r="AR117" s="214"/>
      <c r="AS117" s="240"/>
      <c r="AT117" s="240"/>
      <c r="AU117" s="240"/>
      <c r="AV117" s="244"/>
      <c r="AW117" s="242"/>
      <c r="AX117" s="224"/>
      <c r="AY117" s="224"/>
      <c r="AZ117" s="250"/>
      <c r="BA117" s="216"/>
      <c r="BB117" s="250"/>
      <c r="BC117" s="50"/>
      <c r="BD117" s="50">
        <f t="shared" si="3"/>
        <v>0</v>
      </c>
      <c r="BE117" s="119"/>
    </row>
    <row r="118" spans="1:57" s="48" customFormat="1" ht="20.25" customHeight="1" x14ac:dyDescent="0.3">
      <c r="A118" s="12"/>
      <c r="B118" s="215">
        <v>39</v>
      </c>
      <c r="C118" s="217" t="s">
        <v>125</v>
      </c>
      <c r="D118" s="218"/>
      <c r="E118" s="219"/>
      <c r="F118" s="223" t="s">
        <v>60</v>
      </c>
      <c r="G118" s="223" t="s">
        <v>100</v>
      </c>
      <c r="H118" s="223" t="s">
        <v>143</v>
      </c>
      <c r="I118" s="225" t="s">
        <v>369</v>
      </c>
      <c r="J118" s="241">
        <v>4.9000000000000004</v>
      </c>
      <c r="K118" s="215">
        <f>17697*J118</f>
        <v>86715.3</v>
      </c>
      <c r="L118" s="223"/>
      <c r="M118" s="308"/>
      <c r="N118" s="223"/>
      <c r="O118" s="236">
        <v>18</v>
      </c>
      <c r="P118" s="236"/>
      <c r="Q118" s="238"/>
      <c r="R118" s="238"/>
      <c r="S118" s="238"/>
      <c r="T118" s="215"/>
      <c r="U118" s="215"/>
      <c r="V118" s="215"/>
      <c r="W118" s="215"/>
      <c r="X118" s="215"/>
      <c r="Y118" s="215"/>
      <c r="Z118" s="215"/>
      <c r="AA118" s="215"/>
      <c r="AB118" s="215"/>
      <c r="AC118" s="215"/>
      <c r="AD118" s="215"/>
      <c r="AE118" s="215"/>
      <c r="AF118" s="215"/>
      <c r="AG118" s="213"/>
      <c r="AH118" s="213"/>
      <c r="AI118" s="213"/>
      <c r="AJ118" s="213"/>
      <c r="AK118" s="213"/>
      <c r="AL118" s="213"/>
      <c r="AM118" s="213"/>
      <c r="AN118" s="213"/>
      <c r="AO118" s="213"/>
      <c r="AP118" s="213"/>
      <c r="AQ118" s="241"/>
      <c r="AR118" s="241"/>
      <c r="AS118" s="236"/>
      <c r="AT118" s="236"/>
      <c r="AU118" s="233"/>
      <c r="AV118" s="251"/>
      <c r="AW118" s="241"/>
      <c r="AX118" s="223"/>
      <c r="AY118" s="223"/>
      <c r="AZ118" s="249"/>
      <c r="BA118" s="215"/>
      <c r="BB118" s="249"/>
      <c r="BD118" s="50">
        <f t="shared" si="3"/>
        <v>0</v>
      </c>
      <c r="BE118" s="119"/>
    </row>
    <row r="119" spans="1:57" s="48" customFormat="1" ht="38.25" customHeight="1" x14ac:dyDescent="0.3">
      <c r="A119" s="12"/>
      <c r="B119" s="216"/>
      <c r="C119" s="220"/>
      <c r="D119" s="221"/>
      <c r="E119" s="222"/>
      <c r="F119" s="224"/>
      <c r="G119" s="224"/>
      <c r="H119" s="224"/>
      <c r="I119" s="226"/>
      <c r="J119" s="242"/>
      <c r="K119" s="216"/>
      <c r="L119" s="224"/>
      <c r="M119" s="309"/>
      <c r="N119" s="224"/>
      <c r="O119" s="237"/>
      <c r="P119" s="237"/>
      <c r="Q119" s="239"/>
      <c r="R119" s="239"/>
      <c r="S119" s="239"/>
      <c r="T119" s="216"/>
      <c r="U119" s="216"/>
      <c r="V119" s="216"/>
      <c r="W119" s="216"/>
      <c r="X119" s="216"/>
      <c r="Y119" s="216"/>
      <c r="Z119" s="216"/>
      <c r="AA119" s="216"/>
      <c r="AB119" s="216"/>
      <c r="AC119" s="216"/>
      <c r="AD119" s="216"/>
      <c r="AE119" s="216"/>
      <c r="AF119" s="216"/>
      <c r="AG119" s="214"/>
      <c r="AH119" s="214"/>
      <c r="AI119" s="214"/>
      <c r="AJ119" s="214"/>
      <c r="AK119" s="214"/>
      <c r="AL119" s="214"/>
      <c r="AM119" s="214"/>
      <c r="AN119" s="214"/>
      <c r="AO119" s="214"/>
      <c r="AP119" s="214"/>
      <c r="AQ119" s="242"/>
      <c r="AR119" s="242"/>
      <c r="AS119" s="237"/>
      <c r="AT119" s="237"/>
      <c r="AU119" s="234"/>
      <c r="AV119" s="252"/>
      <c r="AW119" s="242"/>
      <c r="AX119" s="224"/>
      <c r="AY119" s="224"/>
      <c r="AZ119" s="250"/>
      <c r="BA119" s="216"/>
      <c r="BB119" s="250"/>
      <c r="BC119" s="50"/>
      <c r="BD119" s="50">
        <f t="shared" si="3"/>
        <v>0</v>
      </c>
      <c r="BE119" s="119"/>
    </row>
    <row r="120" spans="1:57" s="48" customFormat="1" ht="20.25" x14ac:dyDescent="0.3">
      <c r="A120" s="12"/>
      <c r="B120" s="215">
        <v>40</v>
      </c>
      <c r="C120" s="217" t="s">
        <v>103</v>
      </c>
      <c r="D120" s="218"/>
      <c r="E120" s="219"/>
      <c r="F120" s="223" t="s">
        <v>99</v>
      </c>
      <c r="G120" s="223" t="s">
        <v>100</v>
      </c>
      <c r="H120" s="223" t="s">
        <v>143</v>
      </c>
      <c r="I120" s="225" t="s">
        <v>382</v>
      </c>
      <c r="J120" s="241">
        <v>5.16</v>
      </c>
      <c r="K120" s="215">
        <f>17697*J120</f>
        <v>91316.52</v>
      </c>
      <c r="L120" s="223"/>
      <c r="M120" s="308"/>
      <c r="N120" s="223"/>
      <c r="O120" s="236">
        <v>22</v>
      </c>
      <c r="P120" s="236"/>
      <c r="Q120" s="238"/>
      <c r="R120" s="238"/>
      <c r="S120" s="238"/>
      <c r="T120" s="424"/>
      <c r="U120" s="215"/>
      <c r="V120" s="215"/>
      <c r="W120" s="215"/>
      <c r="X120" s="215"/>
      <c r="Y120" s="215"/>
      <c r="Z120" s="215"/>
      <c r="AA120" s="215"/>
      <c r="AB120" s="215"/>
      <c r="AC120" s="215"/>
      <c r="AD120" s="215"/>
      <c r="AE120" s="215"/>
      <c r="AF120" s="215"/>
      <c r="AG120" s="213"/>
      <c r="AH120" s="215"/>
      <c r="AI120" s="213"/>
      <c r="AJ120" s="213"/>
      <c r="AK120" s="213"/>
      <c r="AL120" s="213"/>
      <c r="AM120" s="213"/>
      <c r="AN120" s="213"/>
      <c r="AO120" s="213"/>
      <c r="AP120" s="213"/>
      <c r="AQ120" s="213"/>
      <c r="AR120" s="241"/>
      <c r="AS120" s="235"/>
      <c r="AT120" s="235"/>
      <c r="AU120" s="235"/>
      <c r="AV120" s="243"/>
      <c r="AW120" s="215"/>
      <c r="AX120" s="236"/>
      <c r="AY120" s="223"/>
      <c r="AZ120" s="249"/>
      <c r="BA120" s="215"/>
      <c r="BB120" s="249"/>
      <c r="BD120" s="50">
        <f t="shared" si="3"/>
        <v>0</v>
      </c>
      <c r="BE120" s="119"/>
    </row>
    <row r="121" spans="1:57" s="48" customFormat="1" ht="42" customHeight="1" x14ac:dyDescent="0.3">
      <c r="A121" s="12"/>
      <c r="B121" s="216"/>
      <c r="C121" s="220"/>
      <c r="D121" s="221"/>
      <c r="E121" s="222"/>
      <c r="F121" s="224"/>
      <c r="G121" s="224"/>
      <c r="H121" s="224"/>
      <c r="I121" s="226"/>
      <c r="J121" s="242"/>
      <c r="K121" s="216"/>
      <c r="L121" s="224"/>
      <c r="M121" s="309"/>
      <c r="N121" s="224"/>
      <c r="O121" s="237"/>
      <c r="P121" s="237"/>
      <c r="Q121" s="239"/>
      <c r="R121" s="239"/>
      <c r="S121" s="239"/>
      <c r="T121" s="425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  <c r="AF121" s="216"/>
      <c r="AG121" s="214"/>
      <c r="AH121" s="216"/>
      <c r="AI121" s="214"/>
      <c r="AJ121" s="214"/>
      <c r="AK121" s="214"/>
      <c r="AL121" s="214"/>
      <c r="AM121" s="214"/>
      <c r="AN121" s="214"/>
      <c r="AO121" s="214"/>
      <c r="AP121" s="214"/>
      <c r="AQ121" s="214"/>
      <c r="AR121" s="242"/>
      <c r="AS121" s="240"/>
      <c r="AT121" s="240"/>
      <c r="AU121" s="240"/>
      <c r="AV121" s="244"/>
      <c r="AW121" s="216"/>
      <c r="AX121" s="237"/>
      <c r="AY121" s="224"/>
      <c r="AZ121" s="250"/>
      <c r="BA121" s="216"/>
      <c r="BB121" s="250"/>
      <c r="BC121" s="50"/>
      <c r="BD121" s="50">
        <f t="shared" si="3"/>
        <v>0</v>
      </c>
      <c r="BE121" s="119"/>
    </row>
    <row r="122" spans="1:57" s="48" customFormat="1" ht="20.25" customHeight="1" x14ac:dyDescent="0.3">
      <c r="A122" s="12"/>
      <c r="B122" s="215">
        <v>41</v>
      </c>
      <c r="C122" s="217" t="s">
        <v>118</v>
      </c>
      <c r="D122" s="218"/>
      <c r="E122" s="219"/>
      <c r="F122" s="223" t="s">
        <v>64</v>
      </c>
      <c r="G122" s="223" t="s">
        <v>91</v>
      </c>
      <c r="H122" s="223" t="s">
        <v>154</v>
      </c>
      <c r="I122" s="223" t="s">
        <v>350</v>
      </c>
      <c r="J122" s="233">
        <v>5.41</v>
      </c>
      <c r="K122" s="215">
        <f>17697*J122</f>
        <v>95740.77</v>
      </c>
      <c r="L122" s="223"/>
      <c r="M122" s="308"/>
      <c r="N122" s="223"/>
      <c r="O122" s="236">
        <v>12</v>
      </c>
      <c r="P122" s="236">
        <v>12</v>
      </c>
      <c r="Q122" s="238"/>
      <c r="R122" s="238"/>
      <c r="S122" s="238"/>
      <c r="T122" s="215"/>
      <c r="U122" s="215"/>
      <c r="V122" s="215"/>
      <c r="W122" s="215"/>
      <c r="X122" s="215"/>
      <c r="Y122" s="215"/>
      <c r="Z122" s="215"/>
      <c r="AA122" s="215"/>
      <c r="AB122" s="215"/>
      <c r="AC122" s="215"/>
      <c r="AD122" s="215"/>
      <c r="AE122" s="215"/>
      <c r="AF122" s="215"/>
      <c r="AG122" s="213"/>
      <c r="AH122" s="213"/>
      <c r="AI122" s="213"/>
      <c r="AJ122" s="213"/>
      <c r="AK122" s="213"/>
      <c r="AL122" s="213"/>
      <c r="AM122" s="213"/>
      <c r="AN122" s="213"/>
      <c r="AO122" s="213"/>
      <c r="AP122" s="213"/>
      <c r="AQ122" s="241"/>
      <c r="AR122" s="241"/>
      <c r="AS122" s="236"/>
      <c r="AT122" s="236"/>
      <c r="AU122" s="233"/>
      <c r="AV122" s="236"/>
      <c r="AW122" s="241"/>
      <c r="AX122" s="223"/>
      <c r="AY122" s="223"/>
      <c r="AZ122" s="249"/>
      <c r="BA122" s="215"/>
      <c r="BB122" s="249"/>
      <c r="BD122" s="50">
        <f t="shared" si="3"/>
        <v>0</v>
      </c>
      <c r="BE122" s="119"/>
    </row>
    <row r="123" spans="1:57" s="48" customFormat="1" ht="47.25" customHeight="1" x14ac:dyDescent="0.3">
      <c r="A123" s="12"/>
      <c r="B123" s="216"/>
      <c r="C123" s="220"/>
      <c r="D123" s="221"/>
      <c r="E123" s="222"/>
      <c r="F123" s="224"/>
      <c r="G123" s="224"/>
      <c r="H123" s="224"/>
      <c r="I123" s="224"/>
      <c r="J123" s="234"/>
      <c r="K123" s="216"/>
      <c r="L123" s="224"/>
      <c r="M123" s="309"/>
      <c r="N123" s="224"/>
      <c r="O123" s="237"/>
      <c r="P123" s="237"/>
      <c r="Q123" s="239"/>
      <c r="R123" s="239"/>
      <c r="S123" s="239"/>
      <c r="T123" s="216"/>
      <c r="U123" s="216"/>
      <c r="V123" s="216"/>
      <c r="W123" s="216"/>
      <c r="X123" s="216"/>
      <c r="Y123" s="216"/>
      <c r="Z123" s="216"/>
      <c r="AA123" s="216"/>
      <c r="AB123" s="216"/>
      <c r="AC123" s="216"/>
      <c r="AD123" s="216"/>
      <c r="AE123" s="216"/>
      <c r="AF123" s="216"/>
      <c r="AG123" s="214"/>
      <c r="AH123" s="214"/>
      <c r="AI123" s="214"/>
      <c r="AJ123" s="214"/>
      <c r="AK123" s="214"/>
      <c r="AL123" s="214"/>
      <c r="AM123" s="214"/>
      <c r="AN123" s="214"/>
      <c r="AO123" s="214"/>
      <c r="AP123" s="214"/>
      <c r="AQ123" s="242"/>
      <c r="AR123" s="242"/>
      <c r="AS123" s="237"/>
      <c r="AT123" s="237"/>
      <c r="AU123" s="234"/>
      <c r="AV123" s="237"/>
      <c r="AW123" s="242"/>
      <c r="AX123" s="224"/>
      <c r="AY123" s="224"/>
      <c r="AZ123" s="250"/>
      <c r="BA123" s="216"/>
      <c r="BB123" s="250"/>
      <c r="BC123" s="50"/>
      <c r="BD123" s="50">
        <f t="shared" si="3"/>
        <v>0</v>
      </c>
      <c r="BE123" s="119"/>
    </row>
    <row r="124" spans="1:57" s="48" customFormat="1" ht="46.5" customHeight="1" x14ac:dyDescent="0.3">
      <c r="A124" s="12"/>
      <c r="B124" s="215">
        <v>42</v>
      </c>
      <c r="C124" s="217" t="s">
        <v>262</v>
      </c>
      <c r="D124" s="218"/>
      <c r="E124" s="219"/>
      <c r="F124" s="247" t="s">
        <v>120</v>
      </c>
      <c r="G124" s="223" t="s">
        <v>105</v>
      </c>
      <c r="H124" s="223" t="s">
        <v>234</v>
      </c>
      <c r="I124" s="225" t="s">
        <v>345</v>
      </c>
      <c r="J124" s="241">
        <v>4.95</v>
      </c>
      <c r="K124" s="215">
        <f>17697*J124</f>
        <v>87600.150000000009</v>
      </c>
      <c r="L124" s="223"/>
      <c r="M124" s="308"/>
      <c r="N124" s="417"/>
      <c r="O124" s="236">
        <v>22</v>
      </c>
      <c r="P124" s="236"/>
      <c r="Q124" s="238"/>
      <c r="R124" s="238"/>
      <c r="S124" s="238"/>
      <c r="T124" s="215"/>
      <c r="U124" s="215"/>
      <c r="V124" s="215"/>
      <c r="W124" s="215"/>
      <c r="X124" s="215"/>
      <c r="Y124" s="215"/>
      <c r="Z124" s="215"/>
      <c r="AA124" s="215"/>
      <c r="AB124" s="215"/>
      <c r="AC124" s="215"/>
      <c r="AD124" s="215"/>
      <c r="AE124" s="215"/>
      <c r="AF124" s="215"/>
      <c r="AG124" s="213"/>
      <c r="AH124" s="213"/>
      <c r="AI124" s="213"/>
      <c r="AJ124" s="213"/>
      <c r="AK124" s="213"/>
      <c r="AL124" s="213"/>
      <c r="AM124" s="213"/>
      <c r="AN124" s="213"/>
      <c r="AO124" s="213"/>
      <c r="AP124" s="213"/>
      <c r="AQ124" s="213"/>
      <c r="AR124" s="241"/>
      <c r="AS124" s="235"/>
      <c r="AT124" s="235"/>
      <c r="AU124" s="235"/>
      <c r="AV124" s="243"/>
      <c r="AW124" s="215"/>
      <c r="AX124" s="223"/>
      <c r="AY124" s="223"/>
      <c r="AZ124" s="249"/>
      <c r="BA124" s="215"/>
      <c r="BB124" s="249"/>
      <c r="BD124" s="50">
        <f t="shared" si="3"/>
        <v>0</v>
      </c>
      <c r="BE124" s="119"/>
    </row>
    <row r="125" spans="1:57" s="48" customFormat="1" ht="27.75" customHeight="1" x14ac:dyDescent="0.3">
      <c r="A125" s="12"/>
      <c r="B125" s="216"/>
      <c r="C125" s="220"/>
      <c r="D125" s="221"/>
      <c r="E125" s="222"/>
      <c r="F125" s="248"/>
      <c r="G125" s="224"/>
      <c r="H125" s="224"/>
      <c r="I125" s="226"/>
      <c r="J125" s="242"/>
      <c r="K125" s="216"/>
      <c r="L125" s="224"/>
      <c r="M125" s="309"/>
      <c r="N125" s="418"/>
      <c r="O125" s="237"/>
      <c r="P125" s="237"/>
      <c r="Q125" s="239"/>
      <c r="R125" s="239"/>
      <c r="S125" s="239"/>
      <c r="T125" s="216"/>
      <c r="U125" s="216"/>
      <c r="V125" s="216"/>
      <c r="W125" s="216"/>
      <c r="X125" s="216"/>
      <c r="Y125" s="216"/>
      <c r="Z125" s="216"/>
      <c r="AA125" s="216"/>
      <c r="AB125" s="216"/>
      <c r="AC125" s="216"/>
      <c r="AD125" s="216"/>
      <c r="AE125" s="216"/>
      <c r="AF125" s="216"/>
      <c r="AG125" s="214"/>
      <c r="AH125" s="214"/>
      <c r="AI125" s="214"/>
      <c r="AJ125" s="214"/>
      <c r="AK125" s="214"/>
      <c r="AL125" s="214"/>
      <c r="AM125" s="214"/>
      <c r="AN125" s="214"/>
      <c r="AO125" s="214"/>
      <c r="AP125" s="214"/>
      <c r="AQ125" s="214"/>
      <c r="AR125" s="242"/>
      <c r="AS125" s="240"/>
      <c r="AT125" s="240"/>
      <c r="AU125" s="240"/>
      <c r="AV125" s="244"/>
      <c r="AW125" s="216"/>
      <c r="AX125" s="224"/>
      <c r="AY125" s="224"/>
      <c r="AZ125" s="250"/>
      <c r="BA125" s="216"/>
      <c r="BB125" s="250"/>
      <c r="BC125" s="50"/>
      <c r="BD125" s="50">
        <f t="shared" si="3"/>
        <v>0</v>
      </c>
      <c r="BE125" s="119"/>
    </row>
    <row r="126" spans="1:57" s="120" customFormat="1" ht="42.75" customHeight="1" x14ac:dyDescent="0.3">
      <c r="A126" s="17"/>
      <c r="B126" s="215">
        <v>43</v>
      </c>
      <c r="C126" s="217" t="s">
        <v>159</v>
      </c>
      <c r="D126" s="218"/>
      <c r="E126" s="219"/>
      <c r="F126" s="223" t="s">
        <v>160</v>
      </c>
      <c r="G126" s="223" t="s">
        <v>91</v>
      </c>
      <c r="H126" s="223" t="s">
        <v>156</v>
      </c>
      <c r="I126" s="225" t="s">
        <v>324</v>
      </c>
      <c r="J126" s="233">
        <v>5.41</v>
      </c>
      <c r="K126" s="215">
        <f xml:space="preserve"> 17697*J126</f>
        <v>95740.77</v>
      </c>
      <c r="L126" s="223"/>
      <c r="M126" s="308"/>
      <c r="N126" s="407"/>
      <c r="O126" s="236">
        <v>17</v>
      </c>
      <c r="P126" s="236">
        <v>7</v>
      </c>
      <c r="Q126" s="238"/>
      <c r="R126" s="238"/>
      <c r="S126" s="238"/>
      <c r="T126" s="215"/>
      <c r="U126" s="215"/>
      <c r="V126" s="215"/>
      <c r="W126" s="215"/>
      <c r="X126" s="215"/>
      <c r="Y126" s="215"/>
      <c r="Z126" s="215"/>
      <c r="AA126" s="215"/>
      <c r="AB126" s="215"/>
      <c r="AC126" s="215"/>
      <c r="AD126" s="215"/>
      <c r="AE126" s="215"/>
      <c r="AF126" s="215"/>
      <c r="AG126" s="213"/>
      <c r="AH126" s="213"/>
      <c r="AI126" s="213"/>
      <c r="AJ126" s="213"/>
      <c r="AK126" s="213"/>
      <c r="AL126" s="213"/>
      <c r="AM126" s="213"/>
      <c r="AN126" s="213"/>
      <c r="AO126" s="213"/>
      <c r="AP126" s="213"/>
      <c r="AQ126" s="213"/>
      <c r="AR126" s="215"/>
      <c r="AS126" s="235"/>
      <c r="AT126" s="233"/>
      <c r="AU126" s="235"/>
      <c r="AV126" s="243"/>
      <c r="AW126" s="241"/>
      <c r="AX126" s="223"/>
      <c r="AY126" s="223"/>
      <c r="AZ126" s="249"/>
      <c r="BA126" s="215"/>
      <c r="BB126" s="249"/>
      <c r="BD126" s="50">
        <f t="shared" si="3"/>
        <v>0</v>
      </c>
      <c r="BE126" s="119"/>
    </row>
    <row r="127" spans="1:57" s="120" customFormat="1" ht="29.25" customHeight="1" x14ac:dyDescent="0.3">
      <c r="A127" s="17"/>
      <c r="B127" s="216"/>
      <c r="C127" s="220"/>
      <c r="D127" s="221"/>
      <c r="E127" s="222"/>
      <c r="F127" s="224"/>
      <c r="G127" s="224"/>
      <c r="H127" s="224"/>
      <c r="I127" s="226"/>
      <c r="J127" s="234"/>
      <c r="K127" s="216"/>
      <c r="L127" s="224"/>
      <c r="M127" s="309"/>
      <c r="N127" s="408"/>
      <c r="O127" s="237"/>
      <c r="P127" s="237"/>
      <c r="Q127" s="239"/>
      <c r="R127" s="239"/>
      <c r="S127" s="239"/>
      <c r="T127" s="216"/>
      <c r="U127" s="216"/>
      <c r="V127" s="216"/>
      <c r="W127" s="216"/>
      <c r="X127" s="216"/>
      <c r="Y127" s="216"/>
      <c r="Z127" s="216"/>
      <c r="AA127" s="216"/>
      <c r="AB127" s="216"/>
      <c r="AC127" s="216"/>
      <c r="AD127" s="216"/>
      <c r="AE127" s="216"/>
      <c r="AF127" s="216"/>
      <c r="AG127" s="214"/>
      <c r="AH127" s="214"/>
      <c r="AI127" s="214"/>
      <c r="AJ127" s="214"/>
      <c r="AK127" s="214"/>
      <c r="AL127" s="214"/>
      <c r="AM127" s="214"/>
      <c r="AN127" s="214"/>
      <c r="AO127" s="214"/>
      <c r="AP127" s="214"/>
      <c r="AQ127" s="214"/>
      <c r="AR127" s="216"/>
      <c r="AS127" s="240"/>
      <c r="AT127" s="234"/>
      <c r="AU127" s="240"/>
      <c r="AV127" s="244"/>
      <c r="AW127" s="242"/>
      <c r="AX127" s="224"/>
      <c r="AY127" s="224"/>
      <c r="AZ127" s="250"/>
      <c r="BA127" s="216"/>
      <c r="BB127" s="250"/>
      <c r="BC127" s="169"/>
      <c r="BD127" s="50">
        <f t="shared" si="3"/>
        <v>0</v>
      </c>
      <c r="BE127" s="119"/>
    </row>
    <row r="128" spans="1:57" s="120" customFormat="1" ht="29.25" customHeight="1" x14ac:dyDescent="0.3">
      <c r="A128" s="17"/>
      <c r="B128" s="213">
        <v>44</v>
      </c>
      <c r="C128" s="217" t="s">
        <v>197</v>
      </c>
      <c r="D128" s="218"/>
      <c r="E128" s="219"/>
      <c r="F128" s="223" t="s">
        <v>193</v>
      </c>
      <c r="G128" s="223" t="s">
        <v>91</v>
      </c>
      <c r="H128" s="223" t="s">
        <v>156</v>
      </c>
      <c r="I128" s="225" t="s">
        <v>324</v>
      </c>
      <c r="J128" s="233">
        <v>5.41</v>
      </c>
      <c r="K128" s="215">
        <f xml:space="preserve"> 17697*J128</f>
        <v>95740.77</v>
      </c>
      <c r="L128" s="223"/>
      <c r="M128" s="308"/>
      <c r="N128" s="417">
        <v>22</v>
      </c>
      <c r="O128" s="236"/>
      <c r="P128" s="236"/>
      <c r="Q128" s="238"/>
      <c r="R128" s="238"/>
      <c r="S128" s="238"/>
      <c r="T128" s="215"/>
      <c r="U128" s="215"/>
      <c r="V128" s="215"/>
      <c r="W128" s="215"/>
      <c r="X128" s="215"/>
      <c r="Y128" s="215"/>
      <c r="Z128" s="215"/>
      <c r="AA128" s="215"/>
      <c r="AB128" s="215"/>
      <c r="AC128" s="215"/>
      <c r="AD128" s="215"/>
      <c r="AE128" s="215"/>
      <c r="AF128" s="215"/>
      <c r="AG128" s="213"/>
      <c r="AH128" s="213"/>
      <c r="AI128" s="213"/>
      <c r="AJ128" s="215"/>
      <c r="AK128" s="215"/>
      <c r="AL128" s="213"/>
      <c r="AM128" s="213"/>
      <c r="AN128" s="213"/>
      <c r="AO128" s="213"/>
      <c r="AP128" s="213"/>
      <c r="AQ128" s="241"/>
      <c r="AR128" s="241"/>
      <c r="AS128" s="236"/>
      <c r="AT128" s="236"/>
      <c r="AU128" s="236"/>
      <c r="AV128" s="251"/>
      <c r="AW128" s="241"/>
      <c r="AX128" s="223"/>
      <c r="AY128" s="223"/>
      <c r="AZ128" s="249"/>
      <c r="BA128" s="215"/>
      <c r="BB128" s="249"/>
      <c r="BC128" s="121"/>
      <c r="BD128" s="122"/>
      <c r="BE128" s="119"/>
    </row>
    <row r="129" spans="1:57" s="120" customFormat="1" ht="38.25" customHeight="1" x14ac:dyDescent="0.3">
      <c r="A129" s="17"/>
      <c r="B129" s="214"/>
      <c r="C129" s="220"/>
      <c r="D129" s="221"/>
      <c r="E129" s="222"/>
      <c r="F129" s="224"/>
      <c r="G129" s="224"/>
      <c r="H129" s="224"/>
      <c r="I129" s="226"/>
      <c r="J129" s="234"/>
      <c r="K129" s="216"/>
      <c r="L129" s="224"/>
      <c r="M129" s="309"/>
      <c r="N129" s="418"/>
      <c r="O129" s="237"/>
      <c r="P129" s="237"/>
      <c r="Q129" s="239"/>
      <c r="R129" s="239"/>
      <c r="S129" s="239"/>
      <c r="T129" s="216"/>
      <c r="U129" s="216"/>
      <c r="V129" s="216"/>
      <c r="W129" s="216"/>
      <c r="X129" s="216"/>
      <c r="Y129" s="216"/>
      <c r="Z129" s="216"/>
      <c r="AA129" s="216"/>
      <c r="AB129" s="216"/>
      <c r="AC129" s="216"/>
      <c r="AD129" s="216"/>
      <c r="AE129" s="216"/>
      <c r="AF129" s="216"/>
      <c r="AG129" s="214"/>
      <c r="AH129" s="214"/>
      <c r="AI129" s="214"/>
      <c r="AJ129" s="216"/>
      <c r="AK129" s="216"/>
      <c r="AL129" s="214"/>
      <c r="AM129" s="214"/>
      <c r="AN129" s="214"/>
      <c r="AO129" s="214"/>
      <c r="AP129" s="214"/>
      <c r="AQ129" s="242"/>
      <c r="AR129" s="242"/>
      <c r="AS129" s="237"/>
      <c r="AT129" s="237"/>
      <c r="AU129" s="237"/>
      <c r="AV129" s="252"/>
      <c r="AW129" s="242"/>
      <c r="AX129" s="224"/>
      <c r="AY129" s="224"/>
      <c r="AZ129" s="250"/>
      <c r="BA129" s="216"/>
      <c r="BB129" s="250"/>
      <c r="BC129" s="121"/>
      <c r="BD129" s="122"/>
      <c r="BE129" s="119"/>
    </row>
    <row r="130" spans="1:57" s="120" customFormat="1" ht="29.25" customHeight="1" x14ac:dyDescent="0.3">
      <c r="A130" s="17"/>
      <c r="B130" s="213">
        <v>45</v>
      </c>
      <c r="C130" s="217" t="s">
        <v>337</v>
      </c>
      <c r="D130" s="218"/>
      <c r="E130" s="219"/>
      <c r="F130" s="223" t="s">
        <v>338</v>
      </c>
      <c r="G130" s="223" t="s">
        <v>93</v>
      </c>
      <c r="H130" s="223" t="s">
        <v>200</v>
      </c>
      <c r="I130" s="225" t="s">
        <v>404</v>
      </c>
      <c r="J130" s="233">
        <v>4.1399999999999997</v>
      </c>
      <c r="K130" s="215">
        <f xml:space="preserve"> 17697*J130</f>
        <v>73265.579999999987</v>
      </c>
      <c r="L130" s="223"/>
      <c r="M130" s="308"/>
      <c r="N130" s="223"/>
      <c r="O130" s="236">
        <v>16</v>
      </c>
      <c r="P130" s="236"/>
      <c r="Q130" s="238"/>
      <c r="R130" s="238"/>
      <c r="S130" s="238"/>
      <c r="T130" s="215"/>
      <c r="U130" s="215"/>
      <c r="V130" s="215"/>
      <c r="W130" s="215"/>
      <c r="X130" s="215"/>
      <c r="Y130" s="215"/>
      <c r="Z130" s="215"/>
      <c r="AA130" s="215"/>
      <c r="AB130" s="215"/>
      <c r="AC130" s="215"/>
      <c r="AD130" s="215"/>
      <c r="AE130" s="215"/>
      <c r="AF130" s="215"/>
      <c r="AG130" s="213"/>
      <c r="AH130" s="213"/>
      <c r="AI130" s="213"/>
      <c r="AJ130" s="213"/>
      <c r="AK130" s="213"/>
      <c r="AL130" s="213"/>
      <c r="AM130" s="213"/>
      <c r="AN130" s="213"/>
      <c r="AO130" s="213"/>
      <c r="AP130" s="213"/>
      <c r="AQ130" s="241"/>
      <c r="AR130" s="241"/>
      <c r="AS130" s="236"/>
      <c r="AT130" s="235"/>
      <c r="AU130" s="235"/>
      <c r="AV130" s="251"/>
      <c r="AW130" s="241"/>
      <c r="AX130" s="223"/>
      <c r="AY130" s="223"/>
      <c r="AZ130" s="249"/>
      <c r="BA130" s="215"/>
      <c r="BB130" s="249"/>
      <c r="BC130" s="121"/>
      <c r="BD130" s="122"/>
      <c r="BE130" s="119"/>
    </row>
    <row r="131" spans="1:57" s="120" customFormat="1" ht="29.25" customHeight="1" x14ac:dyDescent="0.3">
      <c r="A131" s="17"/>
      <c r="B131" s="214"/>
      <c r="C131" s="220"/>
      <c r="D131" s="221"/>
      <c r="E131" s="222"/>
      <c r="F131" s="224"/>
      <c r="G131" s="224"/>
      <c r="H131" s="224"/>
      <c r="I131" s="226"/>
      <c r="J131" s="234"/>
      <c r="K131" s="216"/>
      <c r="L131" s="224"/>
      <c r="M131" s="309"/>
      <c r="N131" s="224"/>
      <c r="O131" s="237"/>
      <c r="P131" s="237"/>
      <c r="Q131" s="239"/>
      <c r="R131" s="239"/>
      <c r="S131" s="239"/>
      <c r="T131" s="216"/>
      <c r="U131" s="216"/>
      <c r="V131" s="216"/>
      <c r="W131" s="216"/>
      <c r="X131" s="216"/>
      <c r="Y131" s="216"/>
      <c r="Z131" s="216"/>
      <c r="AA131" s="216"/>
      <c r="AB131" s="216"/>
      <c r="AC131" s="216"/>
      <c r="AD131" s="216"/>
      <c r="AE131" s="216"/>
      <c r="AF131" s="216"/>
      <c r="AG131" s="214"/>
      <c r="AH131" s="214"/>
      <c r="AI131" s="214"/>
      <c r="AJ131" s="214"/>
      <c r="AK131" s="214"/>
      <c r="AL131" s="214"/>
      <c r="AM131" s="214"/>
      <c r="AN131" s="214"/>
      <c r="AO131" s="214"/>
      <c r="AP131" s="214"/>
      <c r="AQ131" s="242"/>
      <c r="AR131" s="242"/>
      <c r="AS131" s="237"/>
      <c r="AT131" s="240"/>
      <c r="AU131" s="240"/>
      <c r="AV131" s="252"/>
      <c r="AW131" s="242"/>
      <c r="AX131" s="224"/>
      <c r="AY131" s="224"/>
      <c r="AZ131" s="250"/>
      <c r="BA131" s="216"/>
      <c r="BB131" s="250"/>
      <c r="BC131" s="121"/>
      <c r="BD131" s="122"/>
      <c r="BE131" s="119"/>
    </row>
    <row r="132" spans="1:57" s="120" customFormat="1" ht="20.25" x14ac:dyDescent="0.3">
      <c r="A132" s="17"/>
      <c r="B132" s="213">
        <v>46</v>
      </c>
      <c r="C132" s="217" t="s">
        <v>256</v>
      </c>
      <c r="D132" s="218"/>
      <c r="E132" s="219"/>
      <c r="F132" s="223" t="s">
        <v>193</v>
      </c>
      <c r="G132" s="223" t="s">
        <v>100</v>
      </c>
      <c r="H132" s="223" t="s">
        <v>145</v>
      </c>
      <c r="I132" s="225" t="s">
        <v>368</v>
      </c>
      <c r="J132" s="233">
        <v>4.74</v>
      </c>
      <c r="K132" s="215">
        <f xml:space="preserve"> 17697*J132</f>
        <v>83883.78</v>
      </c>
      <c r="L132" s="223"/>
      <c r="M132" s="308"/>
      <c r="N132" s="417">
        <v>19</v>
      </c>
      <c r="O132" s="236"/>
      <c r="P132" s="236"/>
      <c r="Q132" s="238"/>
      <c r="R132" s="238"/>
      <c r="S132" s="238"/>
      <c r="T132" s="215"/>
      <c r="U132" s="215"/>
      <c r="V132" s="215"/>
      <c r="W132" s="215"/>
      <c r="X132" s="215"/>
      <c r="Y132" s="215"/>
      <c r="Z132" s="215"/>
      <c r="AA132" s="215"/>
      <c r="AB132" s="215"/>
      <c r="AC132" s="215"/>
      <c r="AD132" s="215"/>
      <c r="AE132" s="215"/>
      <c r="AF132" s="215"/>
      <c r="AG132" s="213"/>
      <c r="AH132" s="213"/>
      <c r="AI132" s="213"/>
      <c r="AJ132" s="215"/>
      <c r="AK132" s="215"/>
      <c r="AL132" s="213"/>
      <c r="AM132" s="213"/>
      <c r="AN132" s="213"/>
      <c r="AO132" s="213"/>
      <c r="AP132" s="213"/>
      <c r="AQ132" s="241"/>
      <c r="AR132" s="241"/>
      <c r="AS132" s="236"/>
      <c r="AT132" s="236"/>
      <c r="AU132" s="236"/>
      <c r="AV132" s="251"/>
      <c r="AW132" s="241"/>
      <c r="AX132" s="223"/>
      <c r="AY132" s="223"/>
      <c r="AZ132" s="249"/>
      <c r="BA132" s="215"/>
      <c r="BB132" s="249"/>
      <c r="BC132" s="121"/>
      <c r="BD132" s="122"/>
      <c r="BE132" s="119"/>
    </row>
    <row r="133" spans="1:57" s="120" customFormat="1" ht="38.25" customHeight="1" x14ac:dyDescent="0.3">
      <c r="A133" s="17"/>
      <c r="B133" s="214"/>
      <c r="C133" s="220"/>
      <c r="D133" s="221"/>
      <c r="E133" s="222"/>
      <c r="F133" s="224"/>
      <c r="G133" s="224"/>
      <c r="H133" s="224"/>
      <c r="I133" s="226"/>
      <c r="J133" s="234"/>
      <c r="K133" s="216"/>
      <c r="L133" s="224"/>
      <c r="M133" s="309"/>
      <c r="N133" s="418"/>
      <c r="O133" s="237"/>
      <c r="P133" s="237"/>
      <c r="Q133" s="239"/>
      <c r="R133" s="239"/>
      <c r="S133" s="239"/>
      <c r="T133" s="216"/>
      <c r="U133" s="216"/>
      <c r="V133" s="216"/>
      <c r="W133" s="216"/>
      <c r="X133" s="216"/>
      <c r="Y133" s="216"/>
      <c r="Z133" s="216"/>
      <c r="AA133" s="216"/>
      <c r="AB133" s="216"/>
      <c r="AC133" s="216"/>
      <c r="AD133" s="216"/>
      <c r="AE133" s="216"/>
      <c r="AF133" s="216"/>
      <c r="AG133" s="214"/>
      <c r="AH133" s="214"/>
      <c r="AI133" s="214"/>
      <c r="AJ133" s="216"/>
      <c r="AK133" s="216"/>
      <c r="AL133" s="214"/>
      <c r="AM133" s="214"/>
      <c r="AN133" s="214"/>
      <c r="AO133" s="214"/>
      <c r="AP133" s="214"/>
      <c r="AQ133" s="242"/>
      <c r="AR133" s="242"/>
      <c r="AS133" s="237"/>
      <c r="AT133" s="237"/>
      <c r="AU133" s="237"/>
      <c r="AV133" s="252"/>
      <c r="AW133" s="242"/>
      <c r="AX133" s="224"/>
      <c r="AY133" s="224"/>
      <c r="AZ133" s="250"/>
      <c r="BA133" s="216"/>
      <c r="BB133" s="250"/>
      <c r="BC133" s="121"/>
      <c r="BD133" s="122"/>
      <c r="BE133" s="119"/>
    </row>
    <row r="134" spans="1:57" s="120" customFormat="1" ht="20.25" x14ac:dyDescent="0.3">
      <c r="A134" s="17"/>
      <c r="B134" s="213">
        <v>47</v>
      </c>
      <c r="C134" s="217" t="s">
        <v>238</v>
      </c>
      <c r="D134" s="218"/>
      <c r="E134" s="219"/>
      <c r="F134" s="223" t="s">
        <v>62</v>
      </c>
      <c r="G134" s="223" t="s">
        <v>91</v>
      </c>
      <c r="H134" s="223" t="s">
        <v>267</v>
      </c>
      <c r="I134" s="225" t="s">
        <v>354</v>
      </c>
      <c r="J134" s="233">
        <v>5.16</v>
      </c>
      <c r="K134" s="215">
        <f xml:space="preserve"> 17697*J134</f>
        <v>91316.52</v>
      </c>
      <c r="L134" s="223"/>
      <c r="M134" s="308"/>
      <c r="N134" s="417"/>
      <c r="O134" s="236">
        <v>8</v>
      </c>
      <c r="P134" s="236"/>
      <c r="Q134" s="238"/>
      <c r="R134" s="238"/>
      <c r="S134" s="238"/>
      <c r="T134" s="215"/>
      <c r="U134" s="215"/>
      <c r="V134" s="424"/>
      <c r="W134" s="215"/>
      <c r="X134" s="215"/>
      <c r="Y134" s="215"/>
      <c r="Z134" s="215"/>
      <c r="AA134" s="215"/>
      <c r="AB134" s="215"/>
      <c r="AC134" s="215"/>
      <c r="AD134" s="215"/>
      <c r="AE134" s="215"/>
      <c r="AF134" s="215"/>
      <c r="AG134" s="213"/>
      <c r="AH134" s="213"/>
      <c r="AI134" s="213"/>
      <c r="AJ134" s="213"/>
      <c r="AK134" s="213"/>
      <c r="AL134" s="213"/>
      <c r="AM134" s="213"/>
      <c r="AN134" s="213"/>
      <c r="AO134" s="213"/>
      <c r="AP134" s="213"/>
      <c r="AQ134" s="215"/>
      <c r="AR134" s="241"/>
      <c r="AS134" s="235"/>
      <c r="AT134" s="236"/>
      <c r="AU134" s="236"/>
      <c r="AV134" s="251"/>
      <c r="AW134" s="241"/>
      <c r="AX134" s="223"/>
      <c r="AY134" s="223"/>
      <c r="AZ134" s="249"/>
      <c r="BA134" s="215"/>
      <c r="BB134" s="249"/>
      <c r="BC134" s="121"/>
      <c r="BD134" s="122"/>
      <c r="BE134" s="119"/>
    </row>
    <row r="135" spans="1:57" s="120" customFormat="1" ht="29.25" customHeight="1" x14ac:dyDescent="0.3">
      <c r="A135" s="17"/>
      <c r="B135" s="214"/>
      <c r="C135" s="220"/>
      <c r="D135" s="221"/>
      <c r="E135" s="222"/>
      <c r="F135" s="224"/>
      <c r="G135" s="224"/>
      <c r="H135" s="224"/>
      <c r="I135" s="226"/>
      <c r="J135" s="234"/>
      <c r="K135" s="216"/>
      <c r="L135" s="224"/>
      <c r="M135" s="309"/>
      <c r="N135" s="418"/>
      <c r="O135" s="237"/>
      <c r="P135" s="237"/>
      <c r="Q135" s="239"/>
      <c r="R135" s="239"/>
      <c r="S135" s="239"/>
      <c r="T135" s="216"/>
      <c r="U135" s="216"/>
      <c r="V135" s="425"/>
      <c r="W135" s="216"/>
      <c r="X135" s="216"/>
      <c r="Y135" s="216"/>
      <c r="Z135" s="216"/>
      <c r="AA135" s="216"/>
      <c r="AB135" s="216"/>
      <c r="AC135" s="216"/>
      <c r="AD135" s="216"/>
      <c r="AE135" s="216"/>
      <c r="AF135" s="216"/>
      <c r="AG135" s="214"/>
      <c r="AH135" s="214"/>
      <c r="AI135" s="214"/>
      <c r="AJ135" s="214"/>
      <c r="AK135" s="214"/>
      <c r="AL135" s="214"/>
      <c r="AM135" s="214"/>
      <c r="AN135" s="214"/>
      <c r="AO135" s="214"/>
      <c r="AP135" s="214"/>
      <c r="AQ135" s="216"/>
      <c r="AR135" s="242"/>
      <c r="AS135" s="240"/>
      <c r="AT135" s="237"/>
      <c r="AU135" s="237"/>
      <c r="AV135" s="252"/>
      <c r="AW135" s="242"/>
      <c r="AX135" s="224"/>
      <c r="AY135" s="224"/>
      <c r="AZ135" s="250"/>
      <c r="BA135" s="216"/>
      <c r="BB135" s="250"/>
      <c r="BC135" s="121"/>
      <c r="BD135" s="122"/>
      <c r="BE135" s="119"/>
    </row>
    <row r="136" spans="1:57" s="120" customFormat="1" ht="29.25" customHeight="1" x14ac:dyDescent="0.3">
      <c r="A136" s="17"/>
      <c r="B136" s="213">
        <v>48</v>
      </c>
      <c r="C136" s="217" t="s">
        <v>198</v>
      </c>
      <c r="D136" s="218"/>
      <c r="E136" s="219"/>
      <c r="F136" s="223" t="s">
        <v>193</v>
      </c>
      <c r="G136" s="223" t="s">
        <v>105</v>
      </c>
      <c r="H136" s="223" t="s">
        <v>162</v>
      </c>
      <c r="I136" s="225" t="s">
        <v>349</v>
      </c>
      <c r="J136" s="233">
        <v>5.12</v>
      </c>
      <c r="K136" s="215">
        <f xml:space="preserve"> 17697*J136</f>
        <v>90608.639999999999</v>
      </c>
      <c r="L136" s="223"/>
      <c r="M136" s="308"/>
      <c r="N136" s="417">
        <v>19</v>
      </c>
      <c r="O136" s="236"/>
      <c r="P136" s="236"/>
      <c r="Q136" s="238"/>
      <c r="R136" s="238"/>
      <c r="S136" s="238"/>
      <c r="T136" s="215"/>
      <c r="U136" s="215"/>
      <c r="V136" s="215"/>
      <c r="W136" s="215"/>
      <c r="X136" s="215"/>
      <c r="Y136" s="215"/>
      <c r="Z136" s="215"/>
      <c r="AA136" s="215"/>
      <c r="AB136" s="215"/>
      <c r="AC136" s="215"/>
      <c r="AD136" s="215"/>
      <c r="AE136" s="215"/>
      <c r="AF136" s="215"/>
      <c r="AG136" s="213"/>
      <c r="AH136" s="213"/>
      <c r="AI136" s="213"/>
      <c r="AJ136" s="213"/>
      <c r="AK136" s="213"/>
      <c r="AL136" s="213"/>
      <c r="AM136" s="213"/>
      <c r="AN136" s="213"/>
      <c r="AO136" s="213"/>
      <c r="AP136" s="213"/>
      <c r="AQ136" s="241"/>
      <c r="AR136" s="241"/>
      <c r="AS136" s="236"/>
      <c r="AT136" s="235"/>
      <c r="AU136" s="236"/>
      <c r="AV136" s="251"/>
      <c r="AW136" s="241"/>
      <c r="AX136" s="223"/>
      <c r="AY136" s="223"/>
      <c r="AZ136" s="249"/>
      <c r="BA136" s="215"/>
      <c r="BB136" s="249"/>
      <c r="BC136" s="121"/>
      <c r="BD136" s="122"/>
      <c r="BE136" s="119"/>
    </row>
    <row r="137" spans="1:57" s="120" customFormat="1" ht="29.25" customHeight="1" x14ac:dyDescent="0.3">
      <c r="A137" s="17"/>
      <c r="B137" s="214"/>
      <c r="C137" s="220"/>
      <c r="D137" s="221"/>
      <c r="E137" s="222"/>
      <c r="F137" s="224"/>
      <c r="G137" s="224"/>
      <c r="H137" s="224"/>
      <c r="I137" s="226"/>
      <c r="J137" s="234"/>
      <c r="K137" s="216"/>
      <c r="L137" s="224"/>
      <c r="M137" s="309"/>
      <c r="N137" s="418"/>
      <c r="O137" s="237"/>
      <c r="P137" s="237"/>
      <c r="Q137" s="239"/>
      <c r="R137" s="239"/>
      <c r="S137" s="239"/>
      <c r="T137" s="216"/>
      <c r="U137" s="216"/>
      <c r="V137" s="216"/>
      <c r="W137" s="216"/>
      <c r="X137" s="216"/>
      <c r="Y137" s="216"/>
      <c r="Z137" s="216"/>
      <c r="AA137" s="216"/>
      <c r="AB137" s="216"/>
      <c r="AC137" s="216"/>
      <c r="AD137" s="216"/>
      <c r="AE137" s="216"/>
      <c r="AF137" s="216"/>
      <c r="AG137" s="214"/>
      <c r="AH137" s="214"/>
      <c r="AI137" s="214"/>
      <c r="AJ137" s="214"/>
      <c r="AK137" s="214"/>
      <c r="AL137" s="214"/>
      <c r="AM137" s="214"/>
      <c r="AN137" s="214"/>
      <c r="AO137" s="214"/>
      <c r="AP137" s="214"/>
      <c r="AQ137" s="242"/>
      <c r="AR137" s="242"/>
      <c r="AS137" s="237"/>
      <c r="AT137" s="240"/>
      <c r="AU137" s="237"/>
      <c r="AV137" s="252"/>
      <c r="AW137" s="242"/>
      <c r="AX137" s="224"/>
      <c r="AY137" s="224"/>
      <c r="AZ137" s="250"/>
      <c r="BA137" s="216"/>
      <c r="BB137" s="250"/>
      <c r="BC137" s="121"/>
      <c r="BD137" s="122"/>
      <c r="BE137" s="119"/>
    </row>
    <row r="138" spans="1:57" s="120" customFormat="1" ht="29.25" customHeight="1" x14ac:dyDescent="0.3">
      <c r="A138" s="17"/>
      <c r="B138" s="213">
        <v>49</v>
      </c>
      <c r="C138" s="217" t="s">
        <v>399</v>
      </c>
      <c r="D138" s="218"/>
      <c r="E138" s="219"/>
      <c r="F138" s="223" t="s">
        <v>166</v>
      </c>
      <c r="G138" s="223" t="s">
        <v>91</v>
      </c>
      <c r="H138" s="223" t="s">
        <v>143</v>
      </c>
      <c r="I138" s="225" t="s">
        <v>342</v>
      </c>
      <c r="J138" s="233">
        <v>4.88</v>
      </c>
      <c r="K138" s="215">
        <f xml:space="preserve"> 17697*J138</f>
        <v>86361.36</v>
      </c>
      <c r="L138" s="223"/>
      <c r="M138" s="308"/>
      <c r="N138" s="417"/>
      <c r="O138" s="434">
        <v>22</v>
      </c>
      <c r="P138" s="236"/>
      <c r="Q138" s="238"/>
      <c r="R138" s="238"/>
      <c r="S138" s="238"/>
      <c r="T138" s="215"/>
      <c r="U138" s="215"/>
      <c r="V138" s="215"/>
      <c r="W138" s="215"/>
      <c r="X138" s="215"/>
      <c r="Y138" s="215"/>
      <c r="Z138" s="215"/>
      <c r="AA138" s="215"/>
      <c r="AB138" s="215"/>
      <c r="AC138" s="215"/>
      <c r="AD138" s="215"/>
      <c r="AE138" s="215"/>
      <c r="AF138" s="215"/>
      <c r="AG138" s="213"/>
      <c r="AH138" s="213"/>
      <c r="AI138" s="213"/>
      <c r="AJ138" s="213"/>
      <c r="AK138" s="213"/>
      <c r="AL138" s="213"/>
      <c r="AM138" s="213"/>
      <c r="AN138" s="213"/>
      <c r="AO138" s="213"/>
      <c r="AP138" s="213"/>
      <c r="AQ138" s="241"/>
      <c r="AR138" s="213"/>
      <c r="AS138" s="236"/>
      <c r="AT138" s="236"/>
      <c r="AU138" s="236"/>
      <c r="AV138" s="251"/>
      <c r="AW138" s="241"/>
      <c r="AX138" s="223"/>
      <c r="AY138" s="223"/>
      <c r="AZ138" s="249"/>
      <c r="BA138" s="215"/>
      <c r="BB138" s="249"/>
      <c r="BC138" s="121"/>
      <c r="BD138" s="122"/>
      <c r="BE138" s="119"/>
    </row>
    <row r="139" spans="1:57" s="120" customFormat="1" ht="29.25" customHeight="1" x14ac:dyDescent="0.3">
      <c r="A139" s="17"/>
      <c r="B139" s="214"/>
      <c r="C139" s="220"/>
      <c r="D139" s="221"/>
      <c r="E139" s="222"/>
      <c r="F139" s="224"/>
      <c r="G139" s="224"/>
      <c r="H139" s="224"/>
      <c r="I139" s="226"/>
      <c r="J139" s="234"/>
      <c r="K139" s="216"/>
      <c r="L139" s="224"/>
      <c r="M139" s="309"/>
      <c r="N139" s="418"/>
      <c r="O139" s="435"/>
      <c r="P139" s="237"/>
      <c r="Q139" s="239"/>
      <c r="R139" s="239"/>
      <c r="S139" s="239"/>
      <c r="T139" s="216"/>
      <c r="U139" s="216"/>
      <c r="V139" s="216"/>
      <c r="W139" s="216"/>
      <c r="X139" s="216"/>
      <c r="Y139" s="216"/>
      <c r="Z139" s="216"/>
      <c r="AA139" s="216"/>
      <c r="AB139" s="216"/>
      <c r="AC139" s="216"/>
      <c r="AD139" s="216"/>
      <c r="AE139" s="216"/>
      <c r="AF139" s="216"/>
      <c r="AG139" s="214"/>
      <c r="AH139" s="214"/>
      <c r="AI139" s="214"/>
      <c r="AJ139" s="214"/>
      <c r="AK139" s="214"/>
      <c r="AL139" s="214"/>
      <c r="AM139" s="214"/>
      <c r="AN139" s="214"/>
      <c r="AO139" s="214"/>
      <c r="AP139" s="214"/>
      <c r="AQ139" s="242"/>
      <c r="AR139" s="214"/>
      <c r="AS139" s="237"/>
      <c r="AT139" s="237"/>
      <c r="AU139" s="237"/>
      <c r="AV139" s="252"/>
      <c r="AW139" s="242"/>
      <c r="AX139" s="224"/>
      <c r="AY139" s="224"/>
      <c r="AZ139" s="250"/>
      <c r="BA139" s="216"/>
      <c r="BB139" s="250"/>
      <c r="BC139" s="121"/>
      <c r="BD139" s="122"/>
      <c r="BE139" s="119"/>
    </row>
    <row r="140" spans="1:57" s="120" customFormat="1" ht="29.25" customHeight="1" x14ac:dyDescent="0.3">
      <c r="A140" s="17"/>
      <c r="B140" s="213">
        <v>50</v>
      </c>
      <c r="C140" s="217" t="s">
        <v>290</v>
      </c>
      <c r="D140" s="218"/>
      <c r="E140" s="219"/>
      <c r="F140" s="223" t="s">
        <v>62</v>
      </c>
      <c r="G140" s="223" t="s">
        <v>105</v>
      </c>
      <c r="H140" s="223" t="s">
        <v>162</v>
      </c>
      <c r="I140" s="223" t="s">
        <v>352</v>
      </c>
      <c r="J140" s="233">
        <v>4.79</v>
      </c>
      <c r="K140" s="215">
        <f xml:space="preserve"> 17697*J140</f>
        <v>84768.63</v>
      </c>
      <c r="L140" s="223"/>
      <c r="M140" s="308"/>
      <c r="N140" s="223"/>
      <c r="O140" s="236">
        <v>23.5</v>
      </c>
      <c r="P140" s="236"/>
      <c r="Q140" s="238"/>
      <c r="R140" s="238"/>
      <c r="S140" s="238"/>
      <c r="T140" s="215"/>
      <c r="U140" s="215"/>
      <c r="V140" s="215"/>
      <c r="W140" s="215"/>
      <c r="X140" s="215"/>
      <c r="Y140" s="215"/>
      <c r="Z140" s="215"/>
      <c r="AA140" s="215"/>
      <c r="AB140" s="215"/>
      <c r="AC140" s="215"/>
      <c r="AD140" s="215"/>
      <c r="AE140" s="215"/>
      <c r="AF140" s="215"/>
      <c r="AG140" s="213"/>
      <c r="AH140" s="213"/>
      <c r="AI140" s="213"/>
      <c r="AJ140" s="213"/>
      <c r="AK140" s="213"/>
      <c r="AL140" s="213"/>
      <c r="AM140" s="213"/>
      <c r="AN140" s="213"/>
      <c r="AO140" s="213"/>
      <c r="AP140" s="213"/>
      <c r="AQ140" s="241"/>
      <c r="AR140" s="213"/>
      <c r="AS140" s="236"/>
      <c r="AT140" s="235"/>
      <c r="AU140" s="236"/>
      <c r="AV140" s="251"/>
      <c r="AW140" s="241"/>
      <c r="AX140" s="223"/>
      <c r="AY140" s="223"/>
      <c r="AZ140" s="249"/>
      <c r="BA140" s="215"/>
      <c r="BB140" s="249"/>
      <c r="BC140" s="121"/>
      <c r="BD140" s="122"/>
      <c r="BE140" s="119"/>
    </row>
    <row r="141" spans="1:57" s="120" customFormat="1" ht="29.25" customHeight="1" x14ac:dyDescent="0.3">
      <c r="A141" s="17"/>
      <c r="B141" s="214"/>
      <c r="C141" s="220"/>
      <c r="D141" s="221"/>
      <c r="E141" s="222"/>
      <c r="F141" s="224"/>
      <c r="G141" s="224"/>
      <c r="H141" s="224"/>
      <c r="I141" s="224"/>
      <c r="J141" s="234"/>
      <c r="K141" s="216"/>
      <c r="L141" s="224"/>
      <c r="M141" s="309"/>
      <c r="N141" s="224"/>
      <c r="O141" s="237"/>
      <c r="P141" s="237"/>
      <c r="Q141" s="239"/>
      <c r="R141" s="239"/>
      <c r="S141" s="239"/>
      <c r="T141" s="216"/>
      <c r="U141" s="216"/>
      <c r="V141" s="216"/>
      <c r="W141" s="216"/>
      <c r="X141" s="216"/>
      <c r="Y141" s="216"/>
      <c r="Z141" s="216"/>
      <c r="AA141" s="216"/>
      <c r="AB141" s="216"/>
      <c r="AC141" s="216"/>
      <c r="AD141" s="216"/>
      <c r="AE141" s="216"/>
      <c r="AF141" s="216"/>
      <c r="AG141" s="214"/>
      <c r="AH141" s="214"/>
      <c r="AI141" s="214"/>
      <c r="AJ141" s="214"/>
      <c r="AK141" s="214"/>
      <c r="AL141" s="214"/>
      <c r="AM141" s="214"/>
      <c r="AN141" s="214"/>
      <c r="AO141" s="214"/>
      <c r="AP141" s="214"/>
      <c r="AQ141" s="242"/>
      <c r="AR141" s="214"/>
      <c r="AS141" s="237"/>
      <c r="AT141" s="240"/>
      <c r="AU141" s="237"/>
      <c r="AV141" s="252"/>
      <c r="AW141" s="242"/>
      <c r="AX141" s="224"/>
      <c r="AY141" s="224"/>
      <c r="AZ141" s="250"/>
      <c r="BA141" s="216"/>
      <c r="BB141" s="250"/>
      <c r="BC141" s="121"/>
      <c r="BD141" s="122"/>
      <c r="BE141" s="119"/>
    </row>
    <row r="142" spans="1:57" s="120" customFormat="1" ht="29.25" customHeight="1" x14ac:dyDescent="0.3">
      <c r="A142" s="17"/>
      <c r="B142" s="213">
        <v>51</v>
      </c>
      <c r="C142" s="217" t="s">
        <v>201</v>
      </c>
      <c r="D142" s="218"/>
      <c r="E142" s="219"/>
      <c r="F142" s="223" t="s">
        <v>193</v>
      </c>
      <c r="G142" s="223" t="s">
        <v>91</v>
      </c>
      <c r="H142" s="223" t="s">
        <v>296</v>
      </c>
      <c r="I142" s="225" t="s">
        <v>359</v>
      </c>
      <c r="J142" s="233">
        <v>5.41</v>
      </c>
      <c r="K142" s="215">
        <f xml:space="preserve"> 17697*J142</f>
        <v>95740.77</v>
      </c>
      <c r="L142" s="223"/>
      <c r="M142" s="308"/>
      <c r="N142" s="417">
        <v>17</v>
      </c>
      <c r="O142" s="236">
        <v>2</v>
      </c>
      <c r="P142" s="236"/>
      <c r="Q142" s="238"/>
      <c r="R142" s="238"/>
      <c r="S142" s="238"/>
      <c r="T142" s="215"/>
      <c r="U142" s="215"/>
      <c r="V142" s="215"/>
      <c r="W142" s="215"/>
      <c r="X142" s="215"/>
      <c r="Y142" s="215"/>
      <c r="Z142" s="215"/>
      <c r="AA142" s="215"/>
      <c r="AB142" s="215"/>
      <c r="AC142" s="215"/>
      <c r="AD142" s="215"/>
      <c r="AE142" s="215"/>
      <c r="AF142" s="215"/>
      <c r="AG142" s="213"/>
      <c r="AH142" s="213"/>
      <c r="AI142" s="213"/>
      <c r="AJ142" s="213"/>
      <c r="AK142" s="213"/>
      <c r="AL142" s="213"/>
      <c r="AM142" s="213"/>
      <c r="AN142" s="213"/>
      <c r="AO142" s="213"/>
      <c r="AP142" s="213"/>
      <c r="AQ142" s="241"/>
      <c r="AR142" s="213"/>
      <c r="AS142" s="236"/>
      <c r="AT142" s="235"/>
      <c r="AU142" s="235"/>
      <c r="AV142" s="251"/>
      <c r="AW142" s="241"/>
      <c r="AX142" s="223"/>
      <c r="AY142" s="223"/>
      <c r="AZ142" s="249"/>
      <c r="BA142" s="215"/>
      <c r="BB142" s="249"/>
      <c r="BC142" s="121"/>
      <c r="BD142" s="122"/>
      <c r="BE142" s="119"/>
    </row>
    <row r="143" spans="1:57" s="120" customFormat="1" ht="20.25" x14ac:dyDescent="0.3">
      <c r="A143" s="17"/>
      <c r="B143" s="214"/>
      <c r="C143" s="220"/>
      <c r="D143" s="221"/>
      <c r="E143" s="222"/>
      <c r="F143" s="224"/>
      <c r="G143" s="224"/>
      <c r="H143" s="224"/>
      <c r="I143" s="226"/>
      <c r="J143" s="234"/>
      <c r="K143" s="216"/>
      <c r="L143" s="224"/>
      <c r="M143" s="309"/>
      <c r="N143" s="418"/>
      <c r="O143" s="237"/>
      <c r="P143" s="237"/>
      <c r="Q143" s="239"/>
      <c r="R143" s="239"/>
      <c r="S143" s="239"/>
      <c r="T143" s="216"/>
      <c r="U143" s="216"/>
      <c r="V143" s="216"/>
      <c r="W143" s="216"/>
      <c r="X143" s="216"/>
      <c r="Y143" s="216"/>
      <c r="Z143" s="216"/>
      <c r="AA143" s="216"/>
      <c r="AB143" s="216"/>
      <c r="AC143" s="216"/>
      <c r="AD143" s="216"/>
      <c r="AE143" s="216"/>
      <c r="AF143" s="216"/>
      <c r="AG143" s="214"/>
      <c r="AH143" s="214"/>
      <c r="AI143" s="214"/>
      <c r="AJ143" s="214"/>
      <c r="AK143" s="214"/>
      <c r="AL143" s="214"/>
      <c r="AM143" s="214"/>
      <c r="AN143" s="214"/>
      <c r="AO143" s="214"/>
      <c r="AP143" s="214"/>
      <c r="AQ143" s="242"/>
      <c r="AR143" s="214"/>
      <c r="AS143" s="237"/>
      <c r="AT143" s="240"/>
      <c r="AU143" s="240"/>
      <c r="AV143" s="252"/>
      <c r="AW143" s="242"/>
      <c r="AX143" s="224"/>
      <c r="AY143" s="224"/>
      <c r="AZ143" s="250"/>
      <c r="BA143" s="216"/>
      <c r="BB143" s="250"/>
      <c r="BC143" s="121"/>
      <c r="BD143" s="122"/>
      <c r="BE143" s="119"/>
    </row>
    <row r="144" spans="1:57" s="120" customFormat="1" ht="29.25" customHeight="1" x14ac:dyDescent="0.3">
      <c r="A144" s="17"/>
      <c r="B144" s="213">
        <v>52</v>
      </c>
      <c r="C144" s="217" t="s">
        <v>202</v>
      </c>
      <c r="D144" s="218"/>
      <c r="E144" s="219"/>
      <c r="F144" s="223" t="s">
        <v>193</v>
      </c>
      <c r="G144" s="223" t="s">
        <v>105</v>
      </c>
      <c r="H144" s="223" t="s">
        <v>162</v>
      </c>
      <c r="I144" s="225" t="s">
        <v>277</v>
      </c>
      <c r="J144" s="233">
        <v>4.8600000000000003</v>
      </c>
      <c r="K144" s="215">
        <f xml:space="preserve"> 17697*J144</f>
        <v>86007.420000000013</v>
      </c>
      <c r="L144" s="223"/>
      <c r="M144" s="308"/>
      <c r="N144" s="417">
        <v>17</v>
      </c>
      <c r="O144" s="434"/>
      <c r="P144" s="236"/>
      <c r="Q144" s="238"/>
      <c r="R144" s="238"/>
      <c r="S144" s="238"/>
      <c r="T144" s="215"/>
      <c r="U144" s="215"/>
      <c r="V144" s="215"/>
      <c r="W144" s="215"/>
      <c r="X144" s="215"/>
      <c r="Y144" s="215"/>
      <c r="Z144" s="215"/>
      <c r="AA144" s="215"/>
      <c r="AB144" s="215"/>
      <c r="AC144" s="215"/>
      <c r="AD144" s="215"/>
      <c r="AE144" s="215"/>
      <c r="AF144" s="215"/>
      <c r="AG144" s="213"/>
      <c r="AH144" s="213"/>
      <c r="AI144" s="213"/>
      <c r="AJ144" s="213"/>
      <c r="AK144" s="213"/>
      <c r="AL144" s="213"/>
      <c r="AM144" s="213"/>
      <c r="AN144" s="213"/>
      <c r="AO144" s="213"/>
      <c r="AP144" s="213"/>
      <c r="AQ144" s="213"/>
      <c r="AR144" s="241"/>
      <c r="AS144" s="235"/>
      <c r="AT144" s="235"/>
      <c r="AU144" s="235"/>
      <c r="AV144" s="243"/>
      <c r="AW144" s="241"/>
      <c r="AX144" s="223"/>
      <c r="AY144" s="223"/>
      <c r="AZ144" s="249"/>
      <c r="BA144" s="215"/>
      <c r="BB144" s="249"/>
      <c r="BC144" s="121"/>
      <c r="BD144" s="122"/>
      <c r="BE144" s="119"/>
    </row>
    <row r="145" spans="1:57" s="120" customFormat="1" ht="35.25" customHeight="1" x14ac:dyDescent="0.3">
      <c r="A145" s="17"/>
      <c r="B145" s="214"/>
      <c r="C145" s="220"/>
      <c r="D145" s="221"/>
      <c r="E145" s="222"/>
      <c r="F145" s="224"/>
      <c r="G145" s="224"/>
      <c r="H145" s="224"/>
      <c r="I145" s="226"/>
      <c r="J145" s="234"/>
      <c r="K145" s="216"/>
      <c r="L145" s="224"/>
      <c r="M145" s="309"/>
      <c r="N145" s="418"/>
      <c r="O145" s="435"/>
      <c r="P145" s="237"/>
      <c r="Q145" s="239"/>
      <c r="R145" s="239"/>
      <c r="S145" s="239"/>
      <c r="T145" s="216"/>
      <c r="U145" s="216"/>
      <c r="V145" s="216"/>
      <c r="W145" s="216"/>
      <c r="X145" s="216"/>
      <c r="Y145" s="216"/>
      <c r="Z145" s="216"/>
      <c r="AA145" s="216"/>
      <c r="AB145" s="216"/>
      <c r="AC145" s="216"/>
      <c r="AD145" s="216"/>
      <c r="AE145" s="216"/>
      <c r="AF145" s="216"/>
      <c r="AG145" s="214"/>
      <c r="AH145" s="214"/>
      <c r="AI145" s="214"/>
      <c r="AJ145" s="214"/>
      <c r="AK145" s="214"/>
      <c r="AL145" s="214"/>
      <c r="AM145" s="214"/>
      <c r="AN145" s="214"/>
      <c r="AO145" s="214"/>
      <c r="AP145" s="214"/>
      <c r="AQ145" s="214"/>
      <c r="AR145" s="242"/>
      <c r="AS145" s="240"/>
      <c r="AT145" s="240"/>
      <c r="AU145" s="240"/>
      <c r="AV145" s="244"/>
      <c r="AW145" s="242"/>
      <c r="AX145" s="224"/>
      <c r="AY145" s="224"/>
      <c r="AZ145" s="250"/>
      <c r="BA145" s="216"/>
      <c r="BB145" s="250"/>
      <c r="BC145" s="121"/>
      <c r="BD145" s="122"/>
      <c r="BE145" s="119"/>
    </row>
    <row r="146" spans="1:57" s="120" customFormat="1" ht="41.25" customHeight="1" x14ac:dyDescent="0.3">
      <c r="A146" s="17"/>
      <c r="B146" s="213">
        <v>53</v>
      </c>
      <c r="C146" s="217" t="s">
        <v>203</v>
      </c>
      <c r="D146" s="218"/>
      <c r="E146" s="219"/>
      <c r="F146" s="223" t="s">
        <v>65</v>
      </c>
      <c r="G146" s="223" t="s">
        <v>100</v>
      </c>
      <c r="H146" s="223" t="s">
        <v>143</v>
      </c>
      <c r="I146" s="225" t="s">
        <v>386</v>
      </c>
      <c r="J146" s="233">
        <v>4.74</v>
      </c>
      <c r="K146" s="215">
        <f xml:space="preserve"> 17697*J146</f>
        <v>83883.78</v>
      </c>
      <c r="L146" s="223"/>
      <c r="M146" s="308"/>
      <c r="N146" s="440">
        <v>20</v>
      </c>
      <c r="O146" s="434"/>
      <c r="P146" s="236"/>
      <c r="Q146" s="238"/>
      <c r="R146" s="238"/>
      <c r="S146" s="238"/>
      <c r="T146" s="215"/>
      <c r="U146" s="215"/>
      <c r="V146" s="215"/>
      <c r="W146" s="215"/>
      <c r="X146" s="215"/>
      <c r="Y146" s="215"/>
      <c r="Z146" s="215"/>
      <c r="AA146" s="215"/>
      <c r="AB146" s="215"/>
      <c r="AC146" s="215"/>
      <c r="AD146" s="215"/>
      <c r="AE146" s="215"/>
      <c r="AF146" s="215"/>
      <c r="AG146" s="213"/>
      <c r="AH146" s="213"/>
      <c r="AI146" s="213"/>
      <c r="AJ146" s="213"/>
      <c r="AK146" s="213"/>
      <c r="AL146" s="213"/>
      <c r="AM146" s="213"/>
      <c r="AN146" s="213"/>
      <c r="AO146" s="213"/>
      <c r="AP146" s="213"/>
      <c r="AQ146" s="213"/>
      <c r="AR146" s="241"/>
      <c r="AS146" s="235"/>
      <c r="AT146" s="235"/>
      <c r="AU146" s="235"/>
      <c r="AV146" s="243"/>
      <c r="AW146" s="241"/>
      <c r="AX146" s="223"/>
      <c r="AY146" s="223"/>
      <c r="AZ146" s="249"/>
      <c r="BA146" s="215"/>
      <c r="BB146" s="249"/>
      <c r="BC146" s="121"/>
      <c r="BD146" s="122"/>
      <c r="BE146" s="119"/>
    </row>
    <row r="147" spans="1:57" s="120" customFormat="1" ht="34.5" customHeight="1" x14ac:dyDescent="0.3">
      <c r="A147" s="17"/>
      <c r="B147" s="214"/>
      <c r="C147" s="220"/>
      <c r="D147" s="221"/>
      <c r="E147" s="222"/>
      <c r="F147" s="224"/>
      <c r="G147" s="224"/>
      <c r="H147" s="224"/>
      <c r="I147" s="226"/>
      <c r="J147" s="234"/>
      <c r="K147" s="216"/>
      <c r="L147" s="224"/>
      <c r="M147" s="309"/>
      <c r="N147" s="441"/>
      <c r="O147" s="435"/>
      <c r="P147" s="237"/>
      <c r="Q147" s="239"/>
      <c r="R147" s="239"/>
      <c r="S147" s="239"/>
      <c r="T147" s="216"/>
      <c r="U147" s="216"/>
      <c r="V147" s="216"/>
      <c r="W147" s="216"/>
      <c r="X147" s="216"/>
      <c r="Y147" s="216"/>
      <c r="Z147" s="216"/>
      <c r="AA147" s="216"/>
      <c r="AB147" s="216"/>
      <c r="AC147" s="216"/>
      <c r="AD147" s="216"/>
      <c r="AE147" s="216"/>
      <c r="AF147" s="216"/>
      <c r="AG147" s="214"/>
      <c r="AH147" s="214"/>
      <c r="AI147" s="214"/>
      <c r="AJ147" s="214"/>
      <c r="AK147" s="214"/>
      <c r="AL147" s="214"/>
      <c r="AM147" s="214"/>
      <c r="AN147" s="214"/>
      <c r="AO147" s="214"/>
      <c r="AP147" s="214"/>
      <c r="AQ147" s="214"/>
      <c r="AR147" s="242"/>
      <c r="AS147" s="240"/>
      <c r="AT147" s="240"/>
      <c r="AU147" s="240"/>
      <c r="AV147" s="244"/>
      <c r="AW147" s="242"/>
      <c r="AX147" s="224"/>
      <c r="AY147" s="224"/>
      <c r="AZ147" s="250"/>
      <c r="BA147" s="216"/>
      <c r="BB147" s="250"/>
      <c r="BC147" s="121"/>
      <c r="BD147" s="122"/>
      <c r="BE147" s="119"/>
    </row>
    <row r="148" spans="1:57" s="120" customFormat="1" ht="29.25" customHeight="1" x14ac:dyDescent="0.3">
      <c r="A148" s="17"/>
      <c r="B148" s="213">
        <v>54</v>
      </c>
      <c r="C148" s="217" t="s">
        <v>253</v>
      </c>
      <c r="D148" s="218"/>
      <c r="E148" s="219"/>
      <c r="F148" s="223" t="s">
        <v>64</v>
      </c>
      <c r="G148" s="223" t="s">
        <v>100</v>
      </c>
      <c r="H148" s="223" t="s">
        <v>143</v>
      </c>
      <c r="I148" s="225" t="s">
        <v>389</v>
      </c>
      <c r="J148" s="233">
        <v>4.8099999999999996</v>
      </c>
      <c r="K148" s="215">
        <f xml:space="preserve"> 17697*J148</f>
        <v>85122.569999999992</v>
      </c>
      <c r="L148" s="223"/>
      <c r="M148" s="308"/>
      <c r="N148" s="223"/>
      <c r="O148" s="236">
        <v>22</v>
      </c>
      <c r="P148" s="236"/>
      <c r="Q148" s="238"/>
      <c r="R148" s="238"/>
      <c r="S148" s="238"/>
      <c r="T148" s="215"/>
      <c r="U148" s="215"/>
      <c r="V148" s="215"/>
      <c r="W148" s="215"/>
      <c r="X148" s="215"/>
      <c r="Y148" s="215"/>
      <c r="Z148" s="215"/>
      <c r="AA148" s="215"/>
      <c r="AB148" s="215"/>
      <c r="AC148" s="215"/>
      <c r="AD148" s="215"/>
      <c r="AE148" s="215"/>
      <c r="AF148" s="215"/>
      <c r="AG148" s="213"/>
      <c r="AH148" s="213"/>
      <c r="AI148" s="213"/>
      <c r="AJ148" s="213"/>
      <c r="AK148" s="213"/>
      <c r="AL148" s="213"/>
      <c r="AM148" s="213"/>
      <c r="AN148" s="213"/>
      <c r="AO148" s="213"/>
      <c r="AP148" s="213"/>
      <c r="AQ148" s="213"/>
      <c r="AR148" s="241"/>
      <c r="AS148" s="235"/>
      <c r="AT148" s="235"/>
      <c r="AU148" s="235"/>
      <c r="AV148" s="243"/>
      <c r="AW148" s="241"/>
      <c r="AX148" s="223"/>
      <c r="AY148" s="223"/>
      <c r="AZ148" s="249"/>
      <c r="BA148" s="215"/>
      <c r="BB148" s="249"/>
      <c r="BC148" s="121"/>
      <c r="BD148" s="122"/>
      <c r="BE148" s="119"/>
    </row>
    <row r="149" spans="1:57" s="120" customFormat="1" ht="29.25" customHeight="1" x14ac:dyDescent="0.3">
      <c r="A149" s="17"/>
      <c r="B149" s="214"/>
      <c r="C149" s="220"/>
      <c r="D149" s="221"/>
      <c r="E149" s="222"/>
      <c r="F149" s="224"/>
      <c r="G149" s="224"/>
      <c r="H149" s="224"/>
      <c r="I149" s="226"/>
      <c r="J149" s="234"/>
      <c r="K149" s="216"/>
      <c r="L149" s="224"/>
      <c r="M149" s="309"/>
      <c r="N149" s="224"/>
      <c r="O149" s="237"/>
      <c r="P149" s="237"/>
      <c r="Q149" s="239"/>
      <c r="R149" s="239"/>
      <c r="S149" s="239"/>
      <c r="T149" s="216"/>
      <c r="U149" s="216"/>
      <c r="V149" s="216"/>
      <c r="W149" s="216"/>
      <c r="X149" s="216"/>
      <c r="Y149" s="216"/>
      <c r="Z149" s="216"/>
      <c r="AA149" s="216"/>
      <c r="AB149" s="216"/>
      <c r="AC149" s="216"/>
      <c r="AD149" s="216"/>
      <c r="AE149" s="216"/>
      <c r="AF149" s="216"/>
      <c r="AG149" s="214"/>
      <c r="AH149" s="214"/>
      <c r="AI149" s="214"/>
      <c r="AJ149" s="214"/>
      <c r="AK149" s="214"/>
      <c r="AL149" s="214"/>
      <c r="AM149" s="214"/>
      <c r="AN149" s="214"/>
      <c r="AO149" s="214"/>
      <c r="AP149" s="214"/>
      <c r="AQ149" s="214"/>
      <c r="AR149" s="242"/>
      <c r="AS149" s="240"/>
      <c r="AT149" s="240"/>
      <c r="AU149" s="240"/>
      <c r="AV149" s="244"/>
      <c r="AW149" s="242"/>
      <c r="AX149" s="224"/>
      <c r="AY149" s="224"/>
      <c r="AZ149" s="250"/>
      <c r="BA149" s="216"/>
      <c r="BB149" s="250"/>
      <c r="BC149" s="121"/>
      <c r="BD149" s="122"/>
      <c r="BE149" s="119"/>
    </row>
    <row r="150" spans="1:57" s="120" customFormat="1" ht="29.25" customHeight="1" x14ac:dyDescent="0.3">
      <c r="A150" s="17"/>
      <c r="B150" s="213">
        <v>55</v>
      </c>
      <c r="C150" s="217" t="s">
        <v>204</v>
      </c>
      <c r="D150" s="218"/>
      <c r="E150" s="219"/>
      <c r="F150" s="223" t="s">
        <v>193</v>
      </c>
      <c r="G150" s="223" t="s">
        <v>105</v>
      </c>
      <c r="H150" s="223" t="s">
        <v>162</v>
      </c>
      <c r="I150" s="225" t="s">
        <v>347</v>
      </c>
      <c r="J150" s="233">
        <v>5.12</v>
      </c>
      <c r="K150" s="215">
        <f xml:space="preserve"> 17697*J150</f>
        <v>90608.639999999999</v>
      </c>
      <c r="L150" s="223"/>
      <c r="M150" s="308"/>
      <c r="N150" s="417">
        <v>17</v>
      </c>
      <c r="O150" s="236"/>
      <c r="P150" s="236"/>
      <c r="Q150" s="238"/>
      <c r="R150" s="238"/>
      <c r="S150" s="238"/>
      <c r="T150" s="215"/>
      <c r="U150" s="215"/>
      <c r="V150" s="215"/>
      <c r="W150" s="215"/>
      <c r="X150" s="215"/>
      <c r="Y150" s="215"/>
      <c r="Z150" s="215"/>
      <c r="AA150" s="215"/>
      <c r="AB150" s="215"/>
      <c r="AC150" s="215"/>
      <c r="AD150" s="215"/>
      <c r="AE150" s="215"/>
      <c r="AF150" s="215"/>
      <c r="AG150" s="213"/>
      <c r="AH150" s="213"/>
      <c r="AI150" s="213"/>
      <c r="AJ150" s="213"/>
      <c r="AK150" s="213"/>
      <c r="AL150" s="213"/>
      <c r="AM150" s="213"/>
      <c r="AN150" s="213"/>
      <c r="AO150" s="213"/>
      <c r="AP150" s="213"/>
      <c r="AQ150" s="213"/>
      <c r="AR150" s="241"/>
      <c r="AS150" s="235"/>
      <c r="AT150" s="235"/>
      <c r="AU150" s="235"/>
      <c r="AV150" s="243"/>
      <c r="AW150" s="215"/>
      <c r="AX150" s="223"/>
      <c r="AY150" s="223"/>
      <c r="AZ150" s="249"/>
      <c r="BA150" s="215"/>
      <c r="BB150" s="249"/>
      <c r="BC150" s="121"/>
      <c r="BD150" s="122"/>
      <c r="BE150" s="119"/>
    </row>
    <row r="151" spans="1:57" s="120" customFormat="1" ht="31.5" customHeight="1" x14ac:dyDescent="0.3">
      <c r="A151" s="17"/>
      <c r="B151" s="214"/>
      <c r="C151" s="220"/>
      <c r="D151" s="221"/>
      <c r="E151" s="222"/>
      <c r="F151" s="224"/>
      <c r="G151" s="224"/>
      <c r="H151" s="224"/>
      <c r="I151" s="226"/>
      <c r="J151" s="234"/>
      <c r="K151" s="216"/>
      <c r="L151" s="224"/>
      <c r="M151" s="309"/>
      <c r="N151" s="418"/>
      <c r="O151" s="237"/>
      <c r="P151" s="237"/>
      <c r="Q151" s="239"/>
      <c r="R151" s="239"/>
      <c r="S151" s="239"/>
      <c r="T151" s="216"/>
      <c r="U151" s="216"/>
      <c r="V151" s="216"/>
      <c r="W151" s="216"/>
      <c r="X151" s="216"/>
      <c r="Y151" s="216"/>
      <c r="Z151" s="216"/>
      <c r="AA151" s="216"/>
      <c r="AB151" s="216"/>
      <c r="AC151" s="216"/>
      <c r="AD151" s="216"/>
      <c r="AE151" s="216"/>
      <c r="AF151" s="216"/>
      <c r="AG151" s="214"/>
      <c r="AH151" s="214"/>
      <c r="AI151" s="214"/>
      <c r="AJ151" s="214"/>
      <c r="AK151" s="214"/>
      <c r="AL151" s="214"/>
      <c r="AM151" s="214"/>
      <c r="AN151" s="214"/>
      <c r="AO151" s="214"/>
      <c r="AP151" s="214"/>
      <c r="AQ151" s="214"/>
      <c r="AR151" s="242"/>
      <c r="AS151" s="240"/>
      <c r="AT151" s="240"/>
      <c r="AU151" s="240"/>
      <c r="AV151" s="244"/>
      <c r="AW151" s="216"/>
      <c r="AX151" s="224"/>
      <c r="AY151" s="224"/>
      <c r="AZ151" s="250"/>
      <c r="BA151" s="216"/>
      <c r="BB151" s="250"/>
      <c r="BC151" s="121"/>
      <c r="BD151" s="122"/>
      <c r="BE151" s="119"/>
    </row>
    <row r="152" spans="1:57" s="120" customFormat="1" ht="29.25" customHeight="1" x14ac:dyDescent="0.3">
      <c r="A152" s="17"/>
      <c r="B152" s="213">
        <v>56</v>
      </c>
      <c r="C152" s="217" t="s">
        <v>205</v>
      </c>
      <c r="D152" s="218"/>
      <c r="E152" s="219"/>
      <c r="F152" s="223" t="s">
        <v>193</v>
      </c>
      <c r="G152" s="223" t="s">
        <v>105</v>
      </c>
      <c r="H152" s="223" t="s">
        <v>162</v>
      </c>
      <c r="I152" s="225" t="s">
        <v>383</v>
      </c>
      <c r="J152" s="233">
        <v>4.79</v>
      </c>
      <c r="K152" s="215">
        <f xml:space="preserve"> 17697*J152</f>
        <v>84768.63</v>
      </c>
      <c r="L152" s="223"/>
      <c r="M152" s="308"/>
      <c r="N152" s="417">
        <v>17</v>
      </c>
      <c r="O152" s="236"/>
      <c r="P152" s="236"/>
      <c r="Q152" s="238"/>
      <c r="R152" s="238"/>
      <c r="S152" s="238"/>
      <c r="T152" s="215"/>
      <c r="U152" s="215"/>
      <c r="V152" s="215"/>
      <c r="W152" s="215"/>
      <c r="X152" s="215"/>
      <c r="Y152" s="215"/>
      <c r="Z152" s="215"/>
      <c r="AA152" s="215"/>
      <c r="AB152" s="215"/>
      <c r="AC152" s="215"/>
      <c r="AD152" s="215"/>
      <c r="AE152" s="215"/>
      <c r="AF152" s="215"/>
      <c r="AG152" s="213"/>
      <c r="AH152" s="213"/>
      <c r="AI152" s="213"/>
      <c r="AJ152" s="213"/>
      <c r="AK152" s="213"/>
      <c r="AL152" s="213"/>
      <c r="AM152" s="213"/>
      <c r="AN152" s="213"/>
      <c r="AO152" s="213"/>
      <c r="AP152" s="213"/>
      <c r="AQ152" s="213"/>
      <c r="AR152" s="241"/>
      <c r="AS152" s="235"/>
      <c r="AT152" s="235"/>
      <c r="AU152" s="235"/>
      <c r="AV152" s="243"/>
      <c r="AW152" s="241"/>
      <c r="AX152" s="223"/>
      <c r="AY152" s="223"/>
      <c r="AZ152" s="249"/>
      <c r="BA152" s="215"/>
      <c r="BB152" s="249"/>
      <c r="BC152" s="121"/>
      <c r="BD152" s="122"/>
      <c r="BE152" s="119"/>
    </row>
    <row r="153" spans="1:57" s="120" customFormat="1" ht="39.75" customHeight="1" x14ac:dyDescent="0.3">
      <c r="A153" s="17"/>
      <c r="B153" s="214"/>
      <c r="C153" s="220"/>
      <c r="D153" s="221"/>
      <c r="E153" s="222"/>
      <c r="F153" s="224"/>
      <c r="G153" s="224"/>
      <c r="H153" s="224"/>
      <c r="I153" s="226"/>
      <c r="J153" s="234"/>
      <c r="K153" s="216"/>
      <c r="L153" s="224"/>
      <c r="M153" s="309"/>
      <c r="N153" s="418"/>
      <c r="O153" s="237"/>
      <c r="P153" s="237"/>
      <c r="Q153" s="239"/>
      <c r="R153" s="239"/>
      <c r="S153" s="239"/>
      <c r="T153" s="216"/>
      <c r="U153" s="216"/>
      <c r="V153" s="216"/>
      <c r="W153" s="216"/>
      <c r="X153" s="216"/>
      <c r="Y153" s="216"/>
      <c r="Z153" s="216"/>
      <c r="AA153" s="216"/>
      <c r="AB153" s="216"/>
      <c r="AC153" s="216"/>
      <c r="AD153" s="216"/>
      <c r="AE153" s="216"/>
      <c r="AF153" s="216"/>
      <c r="AG153" s="214"/>
      <c r="AH153" s="214"/>
      <c r="AI153" s="214"/>
      <c r="AJ153" s="214"/>
      <c r="AK153" s="214"/>
      <c r="AL153" s="214"/>
      <c r="AM153" s="214"/>
      <c r="AN153" s="214"/>
      <c r="AO153" s="214"/>
      <c r="AP153" s="214"/>
      <c r="AQ153" s="214"/>
      <c r="AR153" s="242"/>
      <c r="AS153" s="240"/>
      <c r="AT153" s="240"/>
      <c r="AU153" s="240"/>
      <c r="AV153" s="244"/>
      <c r="AW153" s="242"/>
      <c r="AX153" s="224"/>
      <c r="AY153" s="224"/>
      <c r="AZ153" s="250"/>
      <c r="BA153" s="216"/>
      <c r="BB153" s="250"/>
      <c r="BC153" s="121"/>
      <c r="BD153" s="122"/>
      <c r="BE153" s="119"/>
    </row>
    <row r="154" spans="1:57" s="120" customFormat="1" ht="29.25" customHeight="1" x14ac:dyDescent="0.3">
      <c r="A154" s="17"/>
      <c r="B154" s="213">
        <v>57</v>
      </c>
      <c r="C154" s="217" t="s">
        <v>94</v>
      </c>
      <c r="D154" s="218"/>
      <c r="E154" s="219"/>
      <c r="F154" s="223" t="s">
        <v>67</v>
      </c>
      <c r="G154" s="223" t="s">
        <v>91</v>
      </c>
      <c r="H154" s="223" t="s">
        <v>141</v>
      </c>
      <c r="I154" s="225" t="s">
        <v>351</v>
      </c>
      <c r="J154" s="233">
        <v>5.08</v>
      </c>
      <c r="K154" s="215">
        <f>17697*J154</f>
        <v>89900.76</v>
      </c>
      <c r="L154" s="223"/>
      <c r="M154" s="308"/>
      <c r="N154" s="223"/>
      <c r="O154" s="236">
        <v>9</v>
      </c>
      <c r="P154" s="236">
        <v>15</v>
      </c>
      <c r="Q154" s="238"/>
      <c r="R154" s="238"/>
      <c r="S154" s="238"/>
      <c r="T154" s="215"/>
      <c r="U154" s="215"/>
      <c r="V154" s="215"/>
      <c r="W154" s="215"/>
      <c r="X154" s="215"/>
      <c r="Y154" s="215"/>
      <c r="Z154" s="215"/>
      <c r="AA154" s="215"/>
      <c r="AB154" s="215"/>
      <c r="AC154" s="215"/>
      <c r="AD154" s="215"/>
      <c r="AE154" s="215"/>
      <c r="AF154" s="215"/>
      <c r="AG154" s="213"/>
      <c r="AH154" s="213"/>
      <c r="AI154" s="213"/>
      <c r="AJ154" s="213"/>
      <c r="AK154" s="213"/>
      <c r="AL154" s="213"/>
      <c r="AM154" s="213"/>
      <c r="AN154" s="213"/>
      <c r="AO154" s="213"/>
      <c r="AP154" s="213"/>
      <c r="AQ154" s="215"/>
      <c r="AR154" s="215"/>
      <c r="AS154" s="236"/>
      <c r="AT154" s="235"/>
      <c r="AU154" s="236"/>
      <c r="AV154" s="251"/>
      <c r="AW154" s="241"/>
      <c r="AX154" s="223"/>
      <c r="AY154" s="223"/>
      <c r="AZ154" s="249"/>
      <c r="BA154" s="215"/>
      <c r="BB154" s="249"/>
      <c r="BC154" s="121"/>
      <c r="BD154" s="122"/>
      <c r="BE154" s="119"/>
    </row>
    <row r="155" spans="1:57" s="120" customFormat="1" ht="36.75" customHeight="1" x14ac:dyDescent="0.3">
      <c r="A155" s="17"/>
      <c r="B155" s="214"/>
      <c r="C155" s="220"/>
      <c r="D155" s="221"/>
      <c r="E155" s="222"/>
      <c r="F155" s="224"/>
      <c r="G155" s="224"/>
      <c r="H155" s="224"/>
      <c r="I155" s="226"/>
      <c r="J155" s="234"/>
      <c r="K155" s="216"/>
      <c r="L155" s="224"/>
      <c r="M155" s="309"/>
      <c r="N155" s="224"/>
      <c r="O155" s="237"/>
      <c r="P155" s="237"/>
      <c r="Q155" s="239"/>
      <c r="R155" s="239"/>
      <c r="S155" s="239"/>
      <c r="T155" s="216"/>
      <c r="U155" s="216"/>
      <c r="V155" s="216"/>
      <c r="W155" s="216"/>
      <c r="X155" s="216"/>
      <c r="Y155" s="216"/>
      <c r="Z155" s="216"/>
      <c r="AA155" s="216"/>
      <c r="AB155" s="216"/>
      <c r="AC155" s="216"/>
      <c r="AD155" s="216"/>
      <c r="AE155" s="216"/>
      <c r="AF155" s="216"/>
      <c r="AG155" s="214"/>
      <c r="AH155" s="214"/>
      <c r="AI155" s="214"/>
      <c r="AJ155" s="214"/>
      <c r="AK155" s="214"/>
      <c r="AL155" s="214"/>
      <c r="AM155" s="214"/>
      <c r="AN155" s="214"/>
      <c r="AO155" s="214"/>
      <c r="AP155" s="214"/>
      <c r="AQ155" s="216"/>
      <c r="AR155" s="216"/>
      <c r="AS155" s="237"/>
      <c r="AT155" s="240"/>
      <c r="AU155" s="237"/>
      <c r="AV155" s="252"/>
      <c r="AW155" s="242"/>
      <c r="AX155" s="224"/>
      <c r="AY155" s="224"/>
      <c r="AZ155" s="250"/>
      <c r="BA155" s="216"/>
      <c r="BB155" s="250"/>
      <c r="BC155" s="121"/>
      <c r="BD155" s="122"/>
      <c r="BE155" s="119"/>
    </row>
    <row r="156" spans="1:57" s="120" customFormat="1" ht="36.75" customHeight="1" x14ac:dyDescent="0.3">
      <c r="A156" s="17"/>
      <c r="B156" s="213">
        <v>58</v>
      </c>
      <c r="C156" s="217" t="s">
        <v>207</v>
      </c>
      <c r="D156" s="218"/>
      <c r="E156" s="219"/>
      <c r="F156" s="223" t="s">
        <v>193</v>
      </c>
      <c r="G156" s="223" t="s">
        <v>105</v>
      </c>
      <c r="H156" s="223" t="s">
        <v>297</v>
      </c>
      <c r="I156" s="225" t="s">
        <v>385</v>
      </c>
      <c r="J156" s="233">
        <v>5.2</v>
      </c>
      <c r="K156" s="215">
        <f xml:space="preserve"> 17697*J156</f>
        <v>92024.400000000009</v>
      </c>
      <c r="L156" s="223"/>
      <c r="M156" s="308"/>
      <c r="N156" s="417">
        <v>19</v>
      </c>
      <c r="O156" s="434"/>
      <c r="P156" s="236"/>
      <c r="Q156" s="238"/>
      <c r="R156" s="238"/>
      <c r="S156" s="238"/>
      <c r="T156" s="215"/>
      <c r="U156" s="424"/>
      <c r="V156" s="215"/>
      <c r="W156" s="215"/>
      <c r="X156" s="215"/>
      <c r="Y156" s="215"/>
      <c r="Z156" s="215"/>
      <c r="AA156" s="215"/>
      <c r="AB156" s="215"/>
      <c r="AC156" s="215"/>
      <c r="AD156" s="215"/>
      <c r="AE156" s="215"/>
      <c r="AF156" s="215"/>
      <c r="AG156" s="213"/>
      <c r="AH156" s="213"/>
      <c r="AI156" s="213"/>
      <c r="AJ156" s="213"/>
      <c r="AK156" s="213"/>
      <c r="AL156" s="213"/>
      <c r="AM156" s="213"/>
      <c r="AN156" s="213"/>
      <c r="AO156" s="213"/>
      <c r="AP156" s="213"/>
      <c r="AQ156" s="213"/>
      <c r="AR156" s="241"/>
      <c r="AS156" s="235"/>
      <c r="AT156" s="235"/>
      <c r="AU156" s="235"/>
      <c r="AV156" s="243"/>
      <c r="AW156" s="215"/>
      <c r="AX156" s="223"/>
      <c r="AY156" s="223"/>
      <c r="AZ156" s="249"/>
      <c r="BA156" s="215"/>
      <c r="BB156" s="249"/>
      <c r="BC156" s="121"/>
      <c r="BD156" s="122"/>
      <c r="BE156" s="119"/>
    </row>
    <row r="157" spans="1:57" s="120" customFormat="1" ht="36.75" customHeight="1" x14ac:dyDescent="0.3">
      <c r="A157" s="17"/>
      <c r="B157" s="214"/>
      <c r="C157" s="220"/>
      <c r="D157" s="221"/>
      <c r="E157" s="222"/>
      <c r="F157" s="224"/>
      <c r="G157" s="224"/>
      <c r="H157" s="224"/>
      <c r="I157" s="226"/>
      <c r="J157" s="234"/>
      <c r="K157" s="216"/>
      <c r="L157" s="224"/>
      <c r="M157" s="309"/>
      <c r="N157" s="418"/>
      <c r="O157" s="435"/>
      <c r="P157" s="237"/>
      <c r="Q157" s="239"/>
      <c r="R157" s="239"/>
      <c r="S157" s="239"/>
      <c r="T157" s="216"/>
      <c r="U157" s="425"/>
      <c r="V157" s="216"/>
      <c r="W157" s="216"/>
      <c r="X157" s="216"/>
      <c r="Y157" s="216"/>
      <c r="Z157" s="216"/>
      <c r="AA157" s="216"/>
      <c r="AB157" s="216"/>
      <c r="AC157" s="216"/>
      <c r="AD157" s="216"/>
      <c r="AE157" s="216"/>
      <c r="AF157" s="216"/>
      <c r="AG157" s="214"/>
      <c r="AH157" s="214"/>
      <c r="AI157" s="214"/>
      <c r="AJ157" s="214"/>
      <c r="AK157" s="214"/>
      <c r="AL157" s="214"/>
      <c r="AM157" s="214"/>
      <c r="AN157" s="214"/>
      <c r="AO157" s="214"/>
      <c r="AP157" s="214"/>
      <c r="AQ157" s="214"/>
      <c r="AR157" s="242"/>
      <c r="AS157" s="240"/>
      <c r="AT157" s="240"/>
      <c r="AU157" s="240"/>
      <c r="AV157" s="244"/>
      <c r="AW157" s="216"/>
      <c r="AX157" s="224"/>
      <c r="AY157" s="224"/>
      <c r="AZ157" s="250"/>
      <c r="BA157" s="216"/>
      <c r="BB157" s="250"/>
      <c r="BC157" s="121"/>
      <c r="BD157" s="122"/>
      <c r="BE157" s="119"/>
    </row>
    <row r="158" spans="1:57" s="120" customFormat="1" ht="29.25" customHeight="1" x14ac:dyDescent="0.3">
      <c r="A158" s="17"/>
      <c r="B158" s="213">
        <v>59</v>
      </c>
      <c r="C158" s="217" t="s">
        <v>101</v>
      </c>
      <c r="D158" s="218"/>
      <c r="E158" s="219"/>
      <c r="F158" s="247" t="s">
        <v>408</v>
      </c>
      <c r="G158" s="223" t="s">
        <v>91</v>
      </c>
      <c r="H158" s="223" t="s">
        <v>141</v>
      </c>
      <c r="I158" s="225" t="s">
        <v>288</v>
      </c>
      <c r="J158" s="241">
        <v>5.41</v>
      </c>
      <c r="K158" s="215">
        <f>17697*J158</f>
        <v>95740.77</v>
      </c>
      <c r="L158" s="223"/>
      <c r="M158" s="308"/>
      <c r="N158" s="223"/>
      <c r="O158" s="236">
        <v>24</v>
      </c>
      <c r="P158" s="236"/>
      <c r="Q158" s="238"/>
      <c r="R158" s="238"/>
      <c r="S158" s="238"/>
      <c r="T158" s="215"/>
      <c r="U158" s="215"/>
      <c r="V158" s="215"/>
      <c r="W158" s="215"/>
      <c r="X158" s="215"/>
      <c r="Y158" s="215"/>
      <c r="Z158" s="215"/>
      <c r="AA158" s="215"/>
      <c r="AB158" s="215"/>
      <c r="AC158" s="215"/>
      <c r="AD158" s="215"/>
      <c r="AE158" s="215"/>
      <c r="AF158" s="215"/>
      <c r="AG158" s="213"/>
      <c r="AH158" s="213"/>
      <c r="AI158" s="213"/>
      <c r="AJ158" s="213"/>
      <c r="AK158" s="213"/>
      <c r="AL158" s="213"/>
      <c r="AM158" s="213"/>
      <c r="AN158" s="213"/>
      <c r="AO158" s="213"/>
      <c r="AP158" s="213"/>
      <c r="AQ158" s="213"/>
      <c r="AR158" s="241"/>
      <c r="AS158" s="235"/>
      <c r="AT158" s="235"/>
      <c r="AU158" s="235"/>
      <c r="AV158" s="243"/>
      <c r="AW158" s="215"/>
      <c r="AX158" s="223"/>
      <c r="AY158" s="223"/>
      <c r="AZ158" s="249"/>
      <c r="BA158" s="215"/>
      <c r="BB158" s="249"/>
      <c r="BC158" s="121"/>
      <c r="BD158" s="122"/>
      <c r="BE158" s="119"/>
    </row>
    <row r="159" spans="1:57" s="120" customFormat="1" ht="29.25" customHeight="1" x14ac:dyDescent="0.3">
      <c r="A159" s="17"/>
      <c r="B159" s="214"/>
      <c r="C159" s="220"/>
      <c r="D159" s="221"/>
      <c r="E159" s="222"/>
      <c r="F159" s="248"/>
      <c r="G159" s="224"/>
      <c r="H159" s="224"/>
      <c r="I159" s="226"/>
      <c r="J159" s="242"/>
      <c r="K159" s="216"/>
      <c r="L159" s="224"/>
      <c r="M159" s="309"/>
      <c r="N159" s="224"/>
      <c r="O159" s="237"/>
      <c r="P159" s="237"/>
      <c r="Q159" s="239"/>
      <c r="R159" s="239"/>
      <c r="S159" s="239"/>
      <c r="T159" s="216"/>
      <c r="U159" s="216"/>
      <c r="V159" s="216"/>
      <c r="W159" s="216"/>
      <c r="X159" s="216"/>
      <c r="Y159" s="216"/>
      <c r="Z159" s="216"/>
      <c r="AA159" s="216"/>
      <c r="AB159" s="216"/>
      <c r="AC159" s="216"/>
      <c r="AD159" s="216"/>
      <c r="AE159" s="216"/>
      <c r="AF159" s="216"/>
      <c r="AG159" s="214"/>
      <c r="AH159" s="214"/>
      <c r="AI159" s="214"/>
      <c r="AJ159" s="214"/>
      <c r="AK159" s="214"/>
      <c r="AL159" s="214"/>
      <c r="AM159" s="214"/>
      <c r="AN159" s="214"/>
      <c r="AO159" s="214"/>
      <c r="AP159" s="214"/>
      <c r="AQ159" s="214"/>
      <c r="AR159" s="242"/>
      <c r="AS159" s="240"/>
      <c r="AT159" s="240"/>
      <c r="AU159" s="240"/>
      <c r="AV159" s="244"/>
      <c r="AW159" s="216"/>
      <c r="AX159" s="224"/>
      <c r="AY159" s="224"/>
      <c r="AZ159" s="250"/>
      <c r="BA159" s="216"/>
      <c r="BB159" s="250"/>
      <c r="BC159" s="121"/>
      <c r="BD159" s="122"/>
      <c r="BE159" s="119"/>
    </row>
    <row r="160" spans="1:57" s="120" customFormat="1" ht="29.25" customHeight="1" x14ac:dyDescent="0.3">
      <c r="A160" s="17"/>
      <c r="B160" s="213">
        <v>60</v>
      </c>
      <c r="C160" s="217" t="s">
        <v>209</v>
      </c>
      <c r="D160" s="218"/>
      <c r="E160" s="219"/>
      <c r="F160" s="223" t="s">
        <v>193</v>
      </c>
      <c r="G160" s="223" t="s">
        <v>91</v>
      </c>
      <c r="H160" s="223" t="s">
        <v>156</v>
      </c>
      <c r="I160" s="223" t="s">
        <v>339</v>
      </c>
      <c r="J160" s="241">
        <v>5.41</v>
      </c>
      <c r="K160" s="215">
        <f xml:space="preserve"> 17697*J160</f>
        <v>95740.77</v>
      </c>
      <c r="L160" s="223"/>
      <c r="M160" s="308"/>
      <c r="N160" s="417">
        <v>20</v>
      </c>
      <c r="O160" s="236"/>
      <c r="P160" s="236"/>
      <c r="Q160" s="238"/>
      <c r="R160" s="238"/>
      <c r="S160" s="238"/>
      <c r="T160" s="215"/>
      <c r="U160" s="215"/>
      <c r="V160" s="215"/>
      <c r="W160" s="215"/>
      <c r="X160" s="215"/>
      <c r="Y160" s="215"/>
      <c r="Z160" s="215"/>
      <c r="AA160" s="215"/>
      <c r="AB160" s="215"/>
      <c r="AC160" s="215"/>
      <c r="AD160" s="215"/>
      <c r="AE160" s="215"/>
      <c r="AF160" s="215"/>
      <c r="AG160" s="213"/>
      <c r="AH160" s="213"/>
      <c r="AI160" s="213"/>
      <c r="AJ160" s="213"/>
      <c r="AK160" s="213"/>
      <c r="AL160" s="213"/>
      <c r="AM160" s="213"/>
      <c r="AN160" s="213"/>
      <c r="AO160" s="213"/>
      <c r="AP160" s="213"/>
      <c r="AQ160" s="213"/>
      <c r="AR160" s="241"/>
      <c r="AS160" s="235"/>
      <c r="AT160" s="235"/>
      <c r="AU160" s="235"/>
      <c r="AV160" s="243"/>
      <c r="AW160" s="241"/>
      <c r="AX160" s="223"/>
      <c r="AY160" s="215"/>
      <c r="AZ160" s="249"/>
      <c r="BA160" s="215"/>
      <c r="BB160" s="249"/>
      <c r="BC160" s="121"/>
      <c r="BD160" s="122"/>
      <c r="BE160" s="119"/>
    </row>
    <row r="161" spans="1:57" s="120" customFormat="1" ht="42" customHeight="1" x14ac:dyDescent="0.3">
      <c r="A161" s="17"/>
      <c r="B161" s="214"/>
      <c r="C161" s="220"/>
      <c r="D161" s="221"/>
      <c r="E161" s="222"/>
      <c r="F161" s="224"/>
      <c r="G161" s="224"/>
      <c r="H161" s="224"/>
      <c r="I161" s="224"/>
      <c r="J161" s="242"/>
      <c r="K161" s="216"/>
      <c r="L161" s="224"/>
      <c r="M161" s="309"/>
      <c r="N161" s="418"/>
      <c r="O161" s="237"/>
      <c r="P161" s="237"/>
      <c r="Q161" s="239"/>
      <c r="R161" s="239"/>
      <c r="S161" s="239"/>
      <c r="T161" s="216"/>
      <c r="U161" s="216"/>
      <c r="V161" s="216"/>
      <c r="W161" s="216"/>
      <c r="X161" s="216"/>
      <c r="Y161" s="216"/>
      <c r="Z161" s="216"/>
      <c r="AA161" s="216"/>
      <c r="AB161" s="216"/>
      <c r="AC161" s="216"/>
      <c r="AD161" s="216"/>
      <c r="AE161" s="216"/>
      <c r="AF161" s="216"/>
      <c r="AG161" s="214"/>
      <c r="AH161" s="214"/>
      <c r="AI161" s="214"/>
      <c r="AJ161" s="214"/>
      <c r="AK161" s="214"/>
      <c r="AL161" s="214"/>
      <c r="AM161" s="214"/>
      <c r="AN161" s="214"/>
      <c r="AO161" s="214"/>
      <c r="AP161" s="214"/>
      <c r="AQ161" s="214"/>
      <c r="AR161" s="242"/>
      <c r="AS161" s="240"/>
      <c r="AT161" s="240"/>
      <c r="AU161" s="240"/>
      <c r="AV161" s="244"/>
      <c r="AW161" s="242"/>
      <c r="AX161" s="224"/>
      <c r="AY161" s="216"/>
      <c r="AZ161" s="250"/>
      <c r="BA161" s="216"/>
      <c r="BB161" s="250"/>
      <c r="BC161" s="121"/>
      <c r="BD161" s="122"/>
      <c r="BE161" s="119"/>
    </row>
    <row r="162" spans="1:57" s="120" customFormat="1" ht="29.25" customHeight="1" x14ac:dyDescent="0.3">
      <c r="A162" s="17"/>
      <c r="B162" s="213">
        <v>61</v>
      </c>
      <c r="C162" s="217" t="s">
        <v>298</v>
      </c>
      <c r="D162" s="218"/>
      <c r="E162" s="219"/>
      <c r="F162" s="223" t="s">
        <v>72</v>
      </c>
      <c r="G162" s="223" t="s">
        <v>93</v>
      </c>
      <c r="H162" s="223" t="s">
        <v>232</v>
      </c>
      <c r="I162" s="225" t="s">
        <v>367</v>
      </c>
      <c r="J162" s="241">
        <v>4.2300000000000004</v>
      </c>
      <c r="K162" s="215">
        <f xml:space="preserve"> 17697*J162</f>
        <v>74858.310000000012</v>
      </c>
      <c r="L162" s="223"/>
      <c r="M162" s="308"/>
      <c r="N162" s="417">
        <v>18</v>
      </c>
      <c r="O162" s="236"/>
      <c r="P162" s="236"/>
      <c r="Q162" s="238"/>
      <c r="R162" s="238"/>
      <c r="S162" s="238"/>
      <c r="T162" s="215"/>
      <c r="U162" s="215"/>
      <c r="V162" s="215"/>
      <c r="W162" s="215"/>
      <c r="X162" s="215"/>
      <c r="Y162" s="215"/>
      <c r="Z162" s="215"/>
      <c r="AA162" s="215"/>
      <c r="AB162" s="215"/>
      <c r="AC162" s="215"/>
      <c r="AD162" s="215"/>
      <c r="AE162" s="215"/>
      <c r="AF162" s="215"/>
      <c r="AG162" s="213"/>
      <c r="AH162" s="213"/>
      <c r="AI162" s="213"/>
      <c r="AJ162" s="213"/>
      <c r="AK162" s="213"/>
      <c r="AL162" s="213"/>
      <c r="AM162" s="213"/>
      <c r="AN162" s="213"/>
      <c r="AO162" s="213"/>
      <c r="AP162" s="213"/>
      <c r="AQ162" s="213"/>
      <c r="AR162" s="241"/>
      <c r="AS162" s="235"/>
      <c r="AT162" s="235"/>
      <c r="AU162" s="235"/>
      <c r="AV162" s="243"/>
      <c r="AW162" s="241"/>
      <c r="AX162" s="223"/>
      <c r="AY162" s="223"/>
      <c r="AZ162" s="249"/>
      <c r="BA162" s="215"/>
      <c r="BB162" s="249"/>
      <c r="BC162" s="121"/>
      <c r="BD162" s="122"/>
      <c r="BE162" s="119"/>
    </row>
    <row r="163" spans="1:57" s="120" customFormat="1" ht="29.25" customHeight="1" x14ac:dyDescent="0.3">
      <c r="A163" s="17"/>
      <c r="B163" s="214"/>
      <c r="C163" s="220"/>
      <c r="D163" s="221"/>
      <c r="E163" s="222"/>
      <c r="F163" s="224"/>
      <c r="G163" s="224"/>
      <c r="H163" s="224"/>
      <c r="I163" s="226"/>
      <c r="J163" s="242"/>
      <c r="K163" s="216"/>
      <c r="L163" s="224"/>
      <c r="M163" s="309"/>
      <c r="N163" s="418"/>
      <c r="O163" s="237"/>
      <c r="P163" s="237"/>
      <c r="Q163" s="239"/>
      <c r="R163" s="239"/>
      <c r="S163" s="239"/>
      <c r="T163" s="216"/>
      <c r="U163" s="216"/>
      <c r="V163" s="216"/>
      <c r="W163" s="216"/>
      <c r="X163" s="216"/>
      <c r="Y163" s="216"/>
      <c r="Z163" s="216"/>
      <c r="AA163" s="216"/>
      <c r="AB163" s="216"/>
      <c r="AC163" s="216"/>
      <c r="AD163" s="216"/>
      <c r="AE163" s="216"/>
      <c r="AF163" s="216"/>
      <c r="AG163" s="214"/>
      <c r="AH163" s="214"/>
      <c r="AI163" s="214"/>
      <c r="AJ163" s="214"/>
      <c r="AK163" s="214"/>
      <c r="AL163" s="214"/>
      <c r="AM163" s="214"/>
      <c r="AN163" s="214"/>
      <c r="AO163" s="214"/>
      <c r="AP163" s="214"/>
      <c r="AQ163" s="214"/>
      <c r="AR163" s="242"/>
      <c r="AS163" s="240"/>
      <c r="AT163" s="240"/>
      <c r="AU163" s="240"/>
      <c r="AV163" s="244"/>
      <c r="AW163" s="242"/>
      <c r="AX163" s="224"/>
      <c r="AY163" s="224"/>
      <c r="AZ163" s="250"/>
      <c r="BA163" s="216"/>
      <c r="BB163" s="250"/>
      <c r="BC163" s="121"/>
      <c r="BD163" s="122"/>
      <c r="BE163" s="119"/>
    </row>
    <row r="164" spans="1:57" s="120" customFormat="1" ht="29.25" customHeight="1" x14ac:dyDescent="0.3">
      <c r="A164" s="17"/>
      <c r="B164" s="213">
        <v>62</v>
      </c>
      <c r="C164" s="217" t="s">
        <v>210</v>
      </c>
      <c r="D164" s="218"/>
      <c r="E164" s="219"/>
      <c r="F164" s="223" t="s">
        <v>189</v>
      </c>
      <c r="G164" s="223" t="s">
        <v>91</v>
      </c>
      <c r="H164" s="223" t="s">
        <v>141</v>
      </c>
      <c r="I164" s="225" t="s">
        <v>291</v>
      </c>
      <c r="J164" s="241">
        <v>5.41</v>
      </c>
      <c r="K164" s="215">
        <f xml:space="preserve"> 17697*J164</f>
        <v>95740.77</v>
      </c>
      <c r="L164" s="223"/>
      <c r="M164" s="308"/>
      <c r="N164" s="417">
        <v>24</v>
      </c>
      <c r="O164" s="236"/>
      <c r="P164" s="236"/>
      <c r="Q164" s="238"/>
      <c r="R164" s="238"/>
      <c r="S164" s="238"/>
      <c r="T164" s="215"/>
      <c r="U164" s="215"/>
      <c r="V164" s="215"/>
      <c r="W164" s="215"/>
      <c r="X164" s="215"/>
      <c r="Y164" s="215"/>
      <c r="Z164" s="215"/>
      <c r="AA164" s="215"/>
      <c r="AB164" s="215"/>
      <c r="AC164" s="215"/>
      <c r="AD164" s="215"/>
      <c r="AE164" s="215"/>
      <c r="AF164" s="215"/>
      <c r="AG164" s="213"/>
      <c r="AH164" s="213"/>
      <c r="AI164" s="213"/>
      <c r="AJ164" s="213"/>
      <c r="AK164" s="213"/>
      <c r="AL164" s="213"/>
      <c r="AM164" s="213"/>
      <c r="AN164" s="213"/>
      <c r="AO164" s="213"/>
      <c r="AP164" s="213"/>
      <c r="AQ164" s="213"/>
      <c r="AR164" s="241"/>
      <c r="AS164" s="235"/>
      <c r="AT164" s="235"/>
      <c r="AU164" s="235"/>
      <c r="AV164" s="243"/>
      <c r="AW164" s="241"/>
      <c r="AX164" s="223"/>
      <c r="AY164" s="223"/>
      <c r="AZ164" s="249"/>
      <c r="BA164" s="215"/>
      <c r="BB164" s="249"/>
      <c r="BC164" s="121"/>
      <c r="BD164" s="122"/>
      <c r="BE164" s="119"/>
    </row>
    <row r="165" spans="1:57" s="120" customFormat="1" ht="20.25" x14ac:dyDescent="0.3">
      <c r="A165" s="17"/>
      <c r="B165" s="214"/>
      <c r="C165" s="220"/>
      <c r="D165" s="221"/>
      <c r="E165" s="222"/>
      <c r="F165" s="224"/>
      <c r="G165" s="224"/>
      <c r="H165" s="224"/>
      <c r="I165" s="226"/>
      <c r="J165" s="242"/>
      <c r="K165" s="216"/>
      <c r="L165" s="224"/>
      <c r="M165" s="309"/>
      <c r="N165" s="418"/>
      <c r="O165" s="237"/>
      <c r="P165" s="237"/>
      <c r="Q165" s="239"/>
      <c r="R165" s="239"/>
      <c r="S165" s="239"/>
      <c r="T165" s="216"/>
      <c r="U165" s="216"/>
      <c r="V165" s="216"/>
      <c r="W165" s="216"/>
      <c r="X165" s="216"/>
      <c r="Y165" s="216"/>
      <c r="Z165" s="216"/>
      <c r="AA165" s="216"/>
      <c r="AB165" s="216"/>
      <c r="AC165" s="216"/>
      <c r="AD165" s="216"/>
      <c r="AE165" s="216"/>
      <c r="AF165" s="216"/>
      <c r="AG165" s="214"/>
      <c r="AH165" s="214"/>
      <c r="AI165" s="214"/>
      <c r="AJ165" s="214"/>
      <c r="AK165" s="214"/>
      <c r="AL165" s="214"/>
      <c r="AM165" s="214"/>
      <c r="AN165" s="214"/>
      <c r="AO165" s="214"/>
      <c r="AP165" s="214"/>
      <c r="AQ165" s="214"/>
      <c r="AR165" s="242"/>
      <c r="AS165" s="240"/>
      <c r="AT165" s="240"/>
      <c r="AU165" s="240"/>
      <c r="AV165" s="244"/>
      <c r="AW165" s="242"/>
      <c r="AX165" s="224"/>
      <c r="AY165" s="224"/>
      <c r="AZ165" s="250"/>
      <c r="BA165" s="216"/>
      <c r="BB165" s="250"/>
      <c r="BC165" s="121"/>
      <c r="BD165" s="122"/>
      <c r="BE165" s="119"/>
    </row>
    <row r="166" spans="1:57" s="120" customFormat="1" ht="29.25" customHeight="1" x14ac:dyDescent="0.3">
      <c r="A166" s="17"/>
      <c r="B166" s="213">
        <v>63</v>
      </c>
      <c r="C166" s="217" t="s">
        <v>96</v>
      </c>
      <c r="D166" s="218"/>
      <c r="E166" s="219"/>
      <c r="F166" s="223" t="s">
        <v>66</v>
      </c>
      <c r="G166" s="223" t="s">
        <v>91</v>
      </c>
      <c r="H166" s="223" t="s">
        <v>141</v>
      </c>
      <c r="I166" s="225" t="s">
        <v>311</v>
      </c>
      <c r="J166" s="233">
        <v>5.41</v>
      </c>
      <c r="K166" s="215">
        <f>17697*J166</f>
        <v>95740.77</v>
      </c>
      <c r="L166" s="223"/>
      <c r="M166" s="308"/>
      <c r="N166" s="223"/>
      <c r="O166" s="236">
        <v>16</v>
      </c>
      <c r="P166" s="236"/>
      <c r="Q166" s="238"/>
      <c r="R166" s="238"/>
      <c r="S166" s="238"/>
      <c r="T166" s="215"/>
      <c r="U166" s="215"/>
      <c r="V166" s="215"/>
      <c r="W166" s="215"/>
      <c r="X166" s="215"/>
      <c r="Y166" s="215"/>
      <c r="Z166" s="215"/>
      <c r="AA166" s="215"/>
      <c r="AB166" s="215"/>
      <c r="AC166" s="215"/>
      <c r="AD166" s="215"/>
      <c r="AE166" s="215"/>
      <c r="AF166" s="215"/>
      <c r="AG166" s="213"/>
      <c r="AH166" s="213"/>
      <c r="AI166" s="213"/>
      <c r="AJ166" s="215"/>
      <c r="AK166" s="213"/>
      <c r="AL166" s="213"/>
      <c r="AM166" s="213"/>
      <c r="AN166" s="213"/>
      <c r="AO166" s="213"/>
      <c r="AP166" s="213"/>
      <c r="AQ166" s="215"/>
      <c r="AR166" s="241"/>
      <c r="AS166" s="236"/>
      <c r="AT166" s="236"/>
      <c r="AU166" s="236"/>
      <c r="AV166" s="251"/>
      <c r="AW166" s="241"/>
      <c r="AX166" s="223"/>
      <c r="AY166" s="223"/>
      <c r="AZ166" s="249"/>
      <c r="BA166" s="215"/>
      <c r="BB166" s="249"/>
      <c r="BC166" s="121"/>
      <c r="BD166" s="122"/>
      <c r="BE166" s="119"/>
    </row>
    <row r="167" spans="1:57" s="120" customFormat="1" ht="38.25" customHeight="1" x14ac:dyDescent="0.3">
      <c r="A167" s="17"/>
      <c r="B167" s="214"/>
      <c r="C167" s="220"/>
      <c r="D167" s="221"/>
      <c r="E167" s="222"/>
      <c r="F167" s="224"/>
      <c r="G167" s="224"/>
      <c r="H167" s="224"/>
      <c r="I167" s="226"/>
      <c r="J167" s="234"/>
      <c r="K167" s="216"/>
      <c r="L167" s="224"/>
      <c r="M167" s="309"/>
      <c r="N167" s="224"/>
      <c r="O167" s="237"/>
      <c r="P167" s="237"/>
      <c r="Q167" s="239"/>
      <c r="R167" s="239"/>
      <c r="S167" s="239"/>
      <c r="T167" s="216"/>
      <c r="U167" s="216"/>
      <c r="V167" s="216"/>
      <c r="W167" s="216"/>
      <c r="X167" s="216"/>
      <c r="Y167" s="216"/>
      <c r="Z167" s="216"/>
      <c r="AA167" s="216"/>
      <c r="AB167" s="216"/>
      <c r="AC167" s="216"/>
      <c r="AD167" s="216"/>
      <c r="AE167" s="216"/>
      <c r="AF167" s="216"/>
      <c r="AG167" s="214"/>
      <c r="AH167" s="214"/>
      <c r="AI167" s="214"/>
      <c r="AJ167" s="216"/>
      <c r="AK167" s="214"/>
      <c r="AL167" s="214"/>
      <c r="AM167" s="214"/>
      <c r="AN167" s="214"/>
      <c r="AO167" s="214"/>
      <c r="AP167" s="214"/>
      <c r="AQ167" s="216"/>
      <c r="AR167" s="242"/>
      <c r="AS167" s="237"/>
      <c r="AT167" s="237"/>
      <c r="AU167" s="237"/>
      <c r="AV167" s="252"/>
      <c r="AW167" s="242"/>
      <c r="AX167" s="224"/>
      <c r="AY167" s="224"/>
      <c r="AZ167" s="250"/>
      <c r="BA167" s="216"/>
      <c r="BB167" s="250"/>
      <c r="BC167" s="121"/>
      <c r="BD167" s="122"/>
      <c r="BE167" s="119"/>
    </row>
    <row r="168" spans="1:57" s="120" customFormat="1" ht="20.25" x14ac:dyDescent="0.3">
      <c r="A168" s="17"/>
      <c r="B168" s="213">
        <v>64</v>
      </c>
      <c r="C168" s="217" t="s">
        <v>211</v>
      </c>
      <c r="D168" s="218"/>
      <c r="E168" s="219"/>
      <c r="F168" s="223" t="s">
        <v>193</v>
      </c>
      <c r="G168" s="223" t="s">
        <v>91</v>
      </c>
      <c r="H168" s="223" t="s">
        <v>296</v>
      </c>
      <c r="I168" s="225" t="s">
        <v>398</v>
      </c>
      <c r="J168" s="241">
        <v>5.41</v>
      </c>
      <c r="K168" s="215">
        <f xml:space="preserve"> 17697*J168</f>
        <v>95740.77</v>
      </c>
      <c r="L168" s="223"/>
      <c r="M168" s="308"/>
      <c r="N168" s="417">
        <v>20</v>
      </c>
      <c r="O168" s="236"/>
      <c r="P168" s="236"/>
      <c r="Q168" s="238"/>
      <c r="R168" s="238"/>
      <c r="S168" s="238"/>
      <c r="T168" s="215"/>
      <c r="U168" s="215"/>
      <c r="V168" s="215"/>
      <c r="W168" s="215"/>
      <c r="X168" s="215"/>
      <c r="Y168" s="215"/>
      <c r="Z168" s="215"/>
      <c r="AA168" s="215"/>
      <c r="AB168" s="215"/>
      <c r="AC168" s="215"/>
      <c r="AD168" s="215"/>
      <c r="AE168" s="215"/>
      <c r="AF168" s="215"/>
      <c r="AG168" s="213"/>
      <c r="AH168" s="213"/>
      <c r="AI168" s="213"/>
      <c r="AJ168" s="213"/>
      <c r="AK168" s="213"/>
      <c r="AL168" s="213"/>
      <c r="AM168" s="213"/>
      <c r="AN168" s="213"/>
      <c r="AO168" s="213"/>
      <c r="AP168" s="213"/>
      <c r="AQ168" s="213"/>
      <c r="AR168" s="241"/>
      <c r="AS168" s="235"/>
      <c r="AT168" s="235"/>
      <c r="AU168" s="235"/>
      <c r="AV168" s="243"/>
      <c r="AW168" s="241"/>
      <c r="AX168" s="223"/>
      <c r="AY168" s="223"/>
      <c r="AZ168" s="249"/>
      <c r="BA168" s="215"/>
      <c r="BB168" s="249"/>
      <c r="BC168" s="121"/>
      <c r="BD168" s="122"/>
      <c r="BE168" s="119"/>
    </row>
    <row r="169" spans="1:57" s="120" customFormat="1" ht="30" customHeight="1" x14ac:dyDescent="0.3">
      <c r="A169" s="17"/>
      <c r="B169" s="214"/>
      <c r="C169" s="220"/>
      <c r="D169" s="221"/>
      <c r="E169" s="222"/>
      <c r="F169" s="224"/>
      <c r="G169" s="224"/>
      <c r="H169" s="224"/>
      <c r="I169" s="226"/>
      <c r="J169" s="242"/>
      <c r="K169" s="216"/>
      <c r="L169" s="224"/>
      <c r="M169" s="309"/>
      <c r="N169" s="418"/>
      <c r="O169" s="237"/>
      <c r="P169" s="237"/>
      <c r="Q169" s="239"/>
      <c r="R169" s="239"/>
      <c r="S169" s="239"/>
      <c r="T169" s="216"/>
      <c r="U169" s="216"/>
      <c r="V169" s="216"/>
      <c r="W169" s="216"/>
      <c r="X169" s="216"/>
      <c r="Y169" s="216"/>
      <c r="Z169" s="216"/>
      <c r="AA169" s="216"/>
      <c r="AB169" s="216"/>
      <c r="AC169" s="216"/>
      <c r="AD169" s="216"/>
      <c r="AE169" s="216"/>
      <c r="AF169" s="216"/>
      <c r="AG169" s="214"/>
      <c r="AH169" s="214"/>
      <c r="AI169" s="214"/>
      <c r="AJ169" s="214"/>
      <c r="AK169" s="214"/>
      <c r="AL169" s="214"/>
      <c r="AM169" s="214"/>
      <c r="AN169" s="214"/>
      <c r="AO169" s="214"/>
      <c r="AP169" s="214"/>
      <c r="AQ169" s="214"/>
      <c r="AR169" s="242"/>
      <c r="AS169" s="240"/>
      <c r="AT169" s="240"/>
      <c r="AU169" s="240"/>
      <c r="AV169" s="244"/>
      <c r="AW169" s="242"/>
      <c r="AX169" s="224"/>
      <c r="AY169" s="224"/>
      <c r="AZ169" s="250"/>
      <c r="BA169" s="216"/>
      <c r="BB169" s="250"/>
      <c r="BC169" s="121"/>
      <c r="BD169" s="122"/>
      <c r="BE169" s="119"/>
    </row>
    <row r="170" spans="1:57" s="120" customFormat="1" ht="29.25" customHeight="1" x14ac:dyDescent="0.3">
      <c r="A170" s="17"/>
      <c r="B170" s="213">
        <v>65</v>
      </c>
      <c r="C170" s="217" t="s">
        <v>212</v>
      </c>
      <c r="D170" s="218"/>
      <c r="E170" s="219"/>
      <c r="F170" s="223" t="s">
        <v>193</v>
      </c>
      <c r="G170" s="223" t="s">
        <v>91</v>
      </c>
      <c r="H170" s="223" t="s">
        <v>141</v>
      </c>
      <c r="I170" s="225" t="s">
        <v>339</v>
      </c>
      <c r="J170" s="241">
        <v>5.41</v>
      </c>
      <c r="K170" s="215">
        <f xml:space="preserve"> 17697*J170</f>
        <v>95740.77</v>
      </c>
      <c r="L170" s="223"/>
      <c r="M170" s="308"/>
      <c r="N170" s="417">
        <v>17</v>
      </c>
      <c r="O170" s="236"/>
      <c r="P170" s="236"/>
      <c r="Q170" s="238"/>
      <c r="R170" s="238"/>
      <c r="S170" s="238"/>
      <c r="T170" s="215"/>
      <c r="U170" s="215"/>
      <c r="V170" s="215"/>
      <c r="W170" s="215"/>
      <c r="X170" s="215"/>
      <c r="Y170" s="215"/>
      <c r="Z170" s="215"/>
      <c r="AA170" s="215"/>
      <c r="AB170" s="215"/>
      <c r="AC170" s="215"/>
      <c r="AD170" s="215"/>
      <c r="AE170" s="215"/>
      <c r="AF170" s="215"/>
      <c r="AG170" s="213"/>
      <c r="AH170" s="213"/>
      <c r="AI170" s="213"/>
      <c r="AJ170" s="213"/>
      <c r="AK170" s="213"/>
      <c r="AL170" s="213"/>
      <c r="AM170" s="213"/>
      <c r="AN170" s="213"/>
      <c r="AO170" s="213"/>
      <c r="AP170" s="213"/>
      <c r="AQ170" s="213"/>
      <c r="AR170" s="213"/>
      <c r="AS170" s="235"/>
      <c r="AT170" s="235"/>
      <c r="AU170" s="235"/>
      <c r="AV170" s="243"/>
      <c r="AW170" s="241"/>
      <c r="AX170" s="223"/>
      <c r="AY170" s="223"/>
      <c r="AZ170" s="249"/>
      <c r="BA170" s="215"/>
      <c r="BB170" s="249"/>
      <c r="BC170" s="121"/>
      <c r="BD170" s="122"/>
      <c r="BE170" s="119"/>
    </row>
    <row r="171" spans="1:57" s="120" customFormat="1" ht="29.25" customHeight="1" x14ac:dyDescent="0.3">
      <c r="A171" s="17"/>
      <c r="B171" s="214"/>
      <c r="C171" s="220"/>
      <c r="D171" s="221"/>
      <c r="E171" s="222"/>
      <c r="F171" s="224"/>
      <c r="G171" s="224"/>
      <c r="H171" s="224"/>
      <c r="I171" s="226"/>
      <c r="J171" s="242"/>
      <c r="K171" s="216"/>
      <c r="L171" s="224"/>
      <c r="M171" s="309"/>
      <c r="N171" s="418"/>
      <c r="O171" s="237"/>
      <c r="P171" s="237"/>
      <c r="Q171" s="239"/>
      <c r="R171" s="239"/>
      <c r="S171" s="239"/>
      <c r="T171" s="216"/>
      <c r="U171" s="216"/>
      <c r="V171" s="216"/>
      <c r="W171" s="216"/>
      <c r="X171" s="216"/>
      <c r="Y171" s="216"/>
      <c r="Z171" s="216"/>
      <c r="AA171" s="216"/>
      <c r="AB171" s="216"/>
      <c r="AC171" s="216"/>
      <c r="AD171" s="216"/>
      <c r="AE171" s="216"/>
      <c r="AF171" s="216"/>
      <c r="AG171" s="214"/>
      <c r="AH171" s="214"/>
      <c r="AI171" s="214"/>
      <c r="AJ171" s="214"/>
      <c r="AK171" s="214"/>
      <c r="AL171" s="214"/>
      <c r="AM171" s="214"/>
      <c r="AN171" s="214"/>
      <c r="AO171" s="214"/>
      <c r="AP171" s="214"/>
      <c r="AQ171" s="214"/>
      <c r="AR171" s="214"/>
      <c r="AS171" s="240"/>
      <c r="AT171" s="240"/>
      <c r="AU171" s="240"/>
      <c r="AV171" s="244"/>
      <c r="AW171" s="242"/>
      <c r="AX171" s="224"/>
      <c r="AY171" s="224"/>
      <c r="AZ171" s="250"/>
      <c r="BA171" s="216"/>
      <c r="BB171" s="250"/>
      <c r="BC171" s="121"/>
      <c r="BD171" s="122"/>
      <c r="BE171" s="119"/>
    </row>
    <row r="172" spans="1:57" s="120" customFormat="1" ht="29.25" customHeight="1" x14ac:dyDescent="0.3">
      <c r="A172" s="17"/>
      <c r="B172" s="213">
        <v>66</v>
      </c>
      <c r="C172" s="217" t="s">
        <v>213</v>
      </c>
      <c r="D172" s="218"/>
      <c r="E172" s="219"/>
      <c r="F172" s="223" t="s">
        <v>189</v>
      </c>
      <c r="G172" s="223" t="s">
        <v>153</v>
      </c>
      <c r="H172" s="223" t="s">
        <v>215</v>
      </c>
      <c r="I172" s="225" t="s">
        <v>390</v>
      </c>
      <c r="J172" s="241">
        <v>4.5199999999999996</v>
      </c>
      <c r="K172" s="215">
        <f xml:space="preserve"> 17697*J172</f>
        <v>79990.439999999988</v>
      </c>
      <c r="L172" s="223"/>
      <c r="M172" s="308"/>
      <c r="N172" s="417">
        <v>23</v>
      </c>
      <c r="O172" s="236"/>
      <c r="P172" s="236"/>
      <c r="Q172" s="238"/>
      <c r="R172" s="238"/>
      <c r="S172" s="238"/>
      <c r="T172" s="215"/>
      <c r="U172" s="215"/>
      <c r="V172" s="215"/>
      <c r="W172" s="215"/>
      <c r="X172" s="215"/>
      <c r="Y172" s="215"/>
      <c r="Z172" s="215"/>
      <c r="AA172" s="215"/>
      <c r="AB172" s="215"/>
      <c r="AC172" s="215"/>
      <c r="AD172" s="215"/>
      <c r="AE172" s="215"/>
      <c r="AF172" s="215"/>
      <c r="AG172" s="213"/>
      <c r="AH172" s="213"/>
      <c r="AI172" s="213"/>
      <c r="AJ172" s="213"/>
      <c r="AK172" s="213"/>
      <c r="AL172" s="213"/>
      <c r="AM172" s="213"/>
      <c r="AN172" s="213"/>
      <c r="AO172" s="213"/>
      <c r="AP172" s="213"/>
      <c r="AQ172" s="213"/>
      <c r="AR172" s="213"/>
      <c r="AS172" s="235"/>
      <c r="AT172" s="235"/>
      <c r="AU172" s="235"/>
      <c r="AV172" s="243"/>
      <c r="AW172" s="241"/>
      <c r="AX172" s="223"/>
      <c r="AY172" s="223"/>
      <c r="AZ172" s="249"/>
      <c r="BA172" s="215"/>
      <c r="BB172" s="249"/>
      <c r="BC172" s="121"/>
      <c r="BD172" s="122"/>
      <c r="BE172" s="119"/>
    </row>
    <row r="173" spans="1:57" s="120" customFormat="1" ht="29.25" customHeight="1" x14ac:dyDescent="0.3">
      <c r="A173" s="17"/>
      <c r="B173" s="214"/>
      <c r="C173" s="220"/>
      <c r="D173" s="221"/>
      <c r="E173" s="222"/>
      <c r="F173" s="224"/>
      <c r="G173" s="224"/>
      <c r="H173" s="224"/>
      <c r="I173" s="226"/>
      <c r="J173" s="242"/>
      <c r="K173" s="216"/>
      <c r="L173" s="224"/>
      <c r="M173" s="309"/>
      <c r="N173" s="418"/>
      <c r="O173" s="237"/>
      <c r="P173" s="237"/>
      <c r="Q173" s="239"/>
      <c r="R173" s="239"/>
      <c r="S173" s="239"/>
      <c r="T173" s="216"/>
      <c r="U173" s="216"/>
      <c r="V173" s="216"/>
      <c r="W173" s="216"/>
      <c r="X173" s="216"/>
      <c r="Y173" s="216"/>
      <c r="Z173" s="216"/>
      <c r="AA173" s="216"/>
      <c r="AB173" s="216"/>
      <c r="AC173" s="216"/>
      <c r="AD173" s="216"/>
      <c r="AE173" s="216"/>
      <c r="AF173" s="216"/>
      <c r="AG173" s="214"/>
      <c r="AH173" s="214"/>
      <c r="AI173" s="214"/>
      <c r="AJ173" s="214"/>
      <c r="AK173" s="214"/>
      <c r="AL173" s="214"/>
      <c r="AM173" s="214"/>
      <c r="AN173" s="214"/>
      <c r="AO173" s="214"/>
      <c r="AP173" s="214"/>
      <c r="AQ173" s="214"/>
      <c r="AR173" s="214"/>
      <c r="AS173" s="240"/>
      <c r="AT173" s="240"/>
      <c r="AU173" s="240"/>
      <c r="AV173" s="244"/>
      <c r="AW173" s="242"/>
      <c r="AX173" s="224"/>
      <c r="AY173" s="224"/>
      <c r="AZ173" s="250"/>
      <c r="BA173" s="216"/>
      <c r="BB173" s="250"/>
      <c r="BC173" s="121"/>
      <c r="BD173" s="122"/>
      <c r="BE173" s="119"/>
    </row>
    <row r="174" spans="1:57" s="120" customFormat="1" ht="29.25" customHeight="1" x14ac:dyDescent="0.3">
      <c r="A174" s="17"/>
      <c r="B174" s="213">
        <v>67</v>
      </c>
      <c r="C174" s="293" t="s">
        <v>236</v>
      </c>
      <c r="D174" s="294"/>
      <c r="E174" s="295"/>
      <c r="F174" s="438" t="s">
        <v>57</v>
      </c>
      <c r="G174" s="223" t="s">
        <v>93</v>
      </c>
      <c r="H174" s="223" t="s">
        <v>237</v>
      </c>
      <c r="I174" s="225" t="s">
        <v>365</v>
      </c>
      <c r="J174" s="241">
        <v>4.1900000000000004</v>
      </c>
      <c r="K174" s="215">
        <f>J174*17697</f>
        <v>74150.430000000008</v>
      </c>
      <c r="L174" s="223"/>
      <c r="M174" s="308"/>
      <c r="N174" s="417">
        <v>7</v>
      </c>
      <c r="O174" s="236">
        <v>14</v>
      </c>
      <c r="P174" s="436"/>
      <c r="Q174" s="238"/>
      <c r="R174" s="238"/>
      <c r="S174" s="238"/>
      <c r="T174" s="215"/>
      <c r="U174" s="215"/>
      <c r="V174" s="215"/>
      <c r="W174" s="215"/>
      <c r="X174" s="215"/>
      <c r="Y174" s="215"/>
      <c r="Z174" s="215"/>
      <c r="AA174" s="215"/>
      <c r="AB174" s="215"/>
      <c r="AC174" s="215"/>
      <c r="AD174" s="215"/>
      <c r="AE174" s="215"/>
      <c r="AF174" s="215"/>
      <c r="AG174" s="213"/>
      <c r="AH174" s="213"/>
      <c r="AI174" s="213"/>
      <c r="AJ174" s="213"/>
      <c r="AK174" s="213"/>
      <c r="AL174" s="213"/>
      <c r="AM174" s="213"/>
      <c r="AN174" s="213"/>
      <c r="AO174" s="213"/>
      <c r="AP174" s="213"/>
      <c r="AQ174" s="213"/>
      <c r="AR174" s="241"/>
      <c r="AS174" s="235"/>
      <c r="AT174" s="235"/>
      <c r="AU174" s="235"/>
      <c r="AV174" s="243"/>
      <c r="AW174" s="241"/>
      <c r="AX174" s="223"/>
      <c r="AY174" s="215"/>
      <c r="AZ174" s="249"/>
      <c r="BA174" s="215"/>
      <c r="BB174" s="249"/>
      <c r="BC174" s="121"/>
      <c r="BD174" s="122"/>
      <c r="BE174" s="119"/>
    </row>
    <row r="175" spans="1:57" s="120" customFormat="1" ht="29.25" customHeight="1" x14ac:dyDescent="0.3">
      <c r="A175" s="17"/>
      <c r="B175" s="214"/>
      <c r="C175" s="296"/>
      <c r="D175" s="297"/>
      <c r="E175" s="298"/>
      <c r="F175" s="439"/>
      <c r="G175" s="224"/>
      <c r="H175" s="224"/>
      <c r="I175" s="226"/>
      <c r="J175" s="242"/>
      <c r="K175" s="216"/>
      <c r="L175" s="224"/>
      <c r="M175" s="309"/>
      <c r="N175" s="418"/>
      <c r="O175" s="237"/>
      <c r="P175" s="437"/>
      <c r="Q175" s="239"/>
      <c r="R175" s="239"/>
      <c r="S175" s="239"/>
      <c r="T175" s="216"/>
      <c r="U175" s="216"/>
      <c r="V175" s="216"/>
      <c r="W175" s="216"/>
      <c r="X175" s="216"/>
      <c r="Y175" s="216"/>
      <c r="Z175" s="216"/>
      <c r="AA175" s="216"/>
      <c r="AB175" s="216"/>
      <c r="AC175" s="216"/>
      <c r="AD175" s="216"/>
      <c r="AE175" s="216"/>
      <c r="AF175" s="216"/>
      <c r="AG175" s="214"/>
      <c r="AH175" s="214"/>
      <c r="AI175" s="214"/>
      <c r="AJ175" s="214"/>
      <c r="AK175" s="214"/>
      <c r="AL175" s="214"/>
      <c r="AM175" s="214"/>
      <c r="AN175" s="214"/>
      <c r="AO175" s="214"/>
      <c r="AP175" s="214"/>
      <c r="AQ175" s="214"/>
      <c r="AR175" s="242"/>
      <c r="AS175" s="240"/>
      <c r="AT175" s="240"/>
      <c r="AU175" s="240"/>
      <c r="AV175" s="244"/>
      <c r="AW175" s="242"/>
      <c r="AX175" s="224"/>
      <c r="AY175" s="216"/>
      <c r="AZ175" s="250"/>
      <c r="BA175" s="216"/>
      <c r="BB175" s="250"/>
      <c r="BC175" s="121"/>
      <c r="BD175" s="122"/>
      <c r="BE175" s="119"/>
    </row>
    <row r="176" spans="1:57" s="120" customFormat="1" ht="29.25" customHeight="1" x14ac:dyDescent="0.3">
      <c r="A176" s="17"/>
      <c r="B176" s="213">
        <v>68</v>
      </c>
      <c r="C176" s="217" t="s">
        <v>343</v>
      </c>
      <c r="D176" s="218"/>
      <c r="E176" s="219"/>
      <c r="F176" s="223" t="s">
        <v>344</v>
      </c>
      <c r="G176" s="223" t="s">
        <v>105</v>
      </c>
      <c r="H176" s="223" t="s">
        <v>346</v>
      </c>
      <c r="I176" s="225" t="s">
        <v>345</v>
      </c>
      <c r="J176" s="241">
        <v>4.95</v>
      </c>
      <c r="K176" s="215">
        <f xml:space="preserve"> 17697*J176</f>
        <v>87600.150000000009</v>
      </c>
      <c r="L176" s="223"/>
      <c r="M176" s="308"/>
      <c r="N176" s="417"/>
      <c r="O176" s="236">
        <v>24</v>
      </c>
      <c r="P176" s="236"/>
      <c r="Q176" s="238"/>
      <c r="R176" s="238"/>
      <c r="S176" s="238"/>
      <c r="T176" s="215"/>
      <c r="U176" s="215"/>
      <c r="V176" s="215"/>
      <c r="W176" s="215"/>
      <c r="X176" s="215"/>
      <c r="Y176" s="215"/>
      <c r="Z176" s="215"/>
      <c r="AA176" s="215"/>
      <c r="AB176" s="215"/>
      <c r="AC176" s="215"/>
      <c r="AD176" s="215"/>
      <c r="AE176" s="215"/>
      <c r="AF176" s="215"/>
      <c r="AG176" s="213"/>
      <c r="AH176" s="213"/>
      <c r="AI176" s="213"/>
      <c r="AJ176" s="213"/>
      <c r="AK176" s="213"/>
      <c r="AL176" s="213"/>
      <c r="AM176" s="213"/>
      <c r="AN176" s="213"/>
      <c r="AO176" s="213"/>
      <c r="AP176" s="213"/>
      <c r="AQ176" s="213"/>
      <c r="AR176" s="213"/>
      <c r="AS176" s="235"/>
      <c r="AT176" s="235"/>
      <c r="AU176" s="233"/>
      <c r="AV176" s="243"/>
      <c r="AW176" s="241"/>
      <c r="AX176" s="223"/>
      <c r="AY176" s="223"/>
      <c r="AZ176" s="249"/>
      <c r="BA176" s="215"/>
      <c r="BB176" s="249"/>
      <c r="BC176" s="121"/>
      <c r="BD176" s="122"/>
      <c r="BE176" s="119"/>
    </row>
    <row r="177" spans="1:57" s="120" customFormat="1" ht="29.25" customHeight="1" x14ac:dyDescent="0.3">
      <c r="A177" s="17"/>
      <c r="B177" s="214"/>
      <c r="C177" s="220"/>
      <c r="D177" s="221"/>
      <c r="E177" s="222"/>
      <c r="F177" s="224"/>
      <c r="G177" s="224"/>
      <c r="H177" s="224"/>
      <c r="I177" s="226"/>
      <c r="J177" s="242"/>
      <c r="K177" s="216"/>
      <c r="L177" s="224"/>
      <c r="M177" s="309"/>
      <c r="N177" s="418"/>
      <c r="O177" s="237"/>
      <c r="P177" s="237"/>
      <c r="Q177" s="239"/>
      <c r="R177" s="239"/>
      <c r="S177" s="239"/>
      <c r="T177" s="216"/>
      <c r="U177" s="216"/>
      <c r="V177" s="216"/>
      <c r="W177" s="216"/>
      <c r="X177" s="216"/>
      <c r="Y177" s="216"/>
      <c r="Z177" s="216"/>
      <c r="AA177" s="216"/>
      <c r="AB177" s="216"/>
      <c r="AC177" s="216"/>
      <c r="AD177" s="216"/>
      <c r="AE177" s="216"/>
      <c r="AF177" s="216"/>
      <c r="AG177" s="214"/>
      <c r="AH177" s="214"/>
      <c r="AI177" s="214"/>
      <c r="AJ177" s="214"/>
      <c r="AK177" s="214"/>
      <c r="AL177" s="214"/>
      <c r="AM177" s="214"/>
      <c r="AN177" s="214"/>
      <c r="AO177" s="214"/>
      <c r="AP177" s="214"/>
      <c r="AQ177" s="214"/>
      <c r="AR177" s="214"/>
      <c r="AS177" s="240"/>
      <c r="AT177" s="240"/>
      <c r="AU177" s="234"/>
      <c r="AV177" s="244"/>
      <c r="AW177" s="242"/>
      <c r="AX177" s="224"/>
      <c r="AY177" s="224"/>
      <c r="AZ177" s="250"/>
      <c r="BA177" s="216"/>
      <c r="BB177" s="250"/>
      <c r="BC177" s="121"/>
      <c r="BD177" s="122"/>
      <c r="BE177" s="119"/>
    </row>
    <row r="178" spans="1:57" s="120" customFormat="1" ht="29.25" customHeight="1" x14ac:dyDescent="0.3">
      <c r="A178" s="17"/>
      <c r="B178" s="213">
        <v>69</v>
      </c>
      <c r="C178" s="217" t="s">
        <v>254</v>
      </c>
      <c r="D178" s="218"/>
      <c r="E178" s="219"/>
      <c r="F178" s="247" t="s">
        <v>60</v>
      </c>
      <c r="G178" s="223" t="s">
        <v>100</v>
      </c>
      <c r="H178" s="223" t="s">
        <v>143</v>
      </c>
      <c r="I178" s="225" t="s">
        <v>289</v>
      </c>
      <c r="J178" s="241">
        <v>4.9000000000000004</v>
      </c>
      <c r="K178" s="215">
        <f xml:space="preserve"> 17697*J178</f>
        <v>86715.3</v>
      </c>
      <c r="L178" s="223"/>
      <c r="M178" s="249">
        <f>K178/24*L178</f>
        <v>0</v>
      </c>
      <c r="N178" s="424"/>
      <c r="O178" s="236">
        <v>14</v>
      </c>
      <c r="P178" s="236"/>
      <c r="Q178" s="238"/>
      <c r="R178" s="238"/>
      <c r="S178" s="238"/>
      <c r="T178" s="215"/>
      <c r="U178" s="215"/>
      <c r="V178" s="215"/>
      <c r="W178" s="215"/>
      <c r="X178" s="215"/>
      <c r="Y178" s="215"/>
      <c r="Z178" s="215"/>
      <c r="AA178" s="215"/>
      <c r="AB178" s="215"/>
      <c r="AC178" s="215"/>
      <c r="AD178" s="215"/>
      <c r="AE178" s="215"/>
      <c r="AF178" s="215"/>
      <c r="AG178" s="213"/>
      <c r="AH178" s="213"/>
      <c r="AI178" s="213"/>
      <c r="AJ178" s="213"/>
      <c r="AK178" s="213"/>
      <c r="AL178" s="213"/>
      <c r="AM178" s="213"/>
      <c r="AN178" s="213"/>
      <c r="AO178" s="213"/>
      <c r="AP178" s="213"/>
      <c r="AQ178" s="213"/>
      <c r="AR178" s="213"/>
      <c r="AS178" s="235"/>
      <c r="AT178" s="235"/>
      <c r="AU178" s="235"/>
      <c r="AV178" s="243"/>
      <c r="AW178" s="241"/>
      <c r="AX178" s="223"/>
      <c r="AY178" s="223"/>
      <c r="AZ178" s="249"/>
      <c r="BA178" s="215"/>
      <c r="BB178" s="249"/>
      <c r="BC178" s="121"/>
      <c r="BD178" s="122"/>
      <c r="BE178" s="119"/>
    </row>
    <row r="179" spans="1:57" s="120" customFormat="1" ht="35.25" customHeight="1" x14ac:dyDescent="0.3">
      <c r="A179" s="17"/>
      <c r="B179" s="214"/>
      <c r="C179" s="220"/>
      <c r="D179" s="221"/>
      <c r="E179" s="222"/>
      <c r="F179" s="248"/>
      <c r="G179" s="224"/>
      <c r="H179" s="224"/>
      <c r="I179" s="226"/>
      <c r="J179" s="242"/>
      <c r="K179" s="216"/>
      <c r="L179" s="224"/>
      <c r="M179" s="250"/>
      <c r="N179" s="425"/>
      <c r="O179" s="237"/>
      <c r="P179" s="237"/>
      <c r="Q179" s="239"/>
      <c r="R179" s="239"/>
      <c r="S179" s="239"/>
      <c r="T179" s="216"/>
      <c r="U179" s="216"/>
      <c r="V179" s="216"/>
      <c r="W179" s="216"/>
      <c r="X179" s="216"/>
      <c r="Y179" s="216"/>
      <c r="Z179" s="216"/>
      <c r="AA179" s="216"/>
      <c r="AB179" s="216"/>
      <c r="AC179" s="216"/>
      <c r="AD179" s="216"/>
      <c r="AE179" s="216"/>
      <c r="AF179" s="216"/>
      <c r="AG179" s="214"/>
      <c r="AH179" s="214"/>
      <c r="AI179" s="214"/>
      <c r="AJ179" s="214"/>
      <c r="AK179" s="214"/>
      <c r="AL179" s="214"/>
      <c r="AM179" s="214"/>
      <c r="AN179" s="214"/>
      <c r="AO179" s="214"/>
      <c r="AP179" s="214"/>
      <c r="AQ179" s="214"/>
      <c r="AR179" s="214"/>
      <c r="AS179" s="240"/>
      <c r="AT179" s="240"/>
      <c r="AU179" s="240"/>
      <c r="AV179" s="244"/>
      <c r="AW179" s="242"/>
      <c r="AX179" s="224"/>
      <c r="AY179" s="224"/>
      <c r="AZ179" s="250"/>
      <c r="BA179" s="216"/>
      <c r="BB179" s="250"/>
      <c r="BC179" s="121"/>
      <c r="BD179" s="122"/>
      <c r="BE179" s="119"/>
    </row>
    <row r="180" spans="1:57" s="120" customFormat="1" ht="41.25" customHeight="1" x14ac:dyDescent="0.3">
      <c r="A180" s="17"/>
      <c r="B180" s="213">
        <v>70</v>
      </c>
      <c r="C180" s="217" t="s">
        <v>255</v>
      </c>
      <c r="D180" s="218"/>
      <c r="E180" s="219"/>
      <c r="F180" s="223" t="s">
        <v>189</v>
      </c>
      <c r="G180" s="223" t="s">
        <v>105</v>
      </c>
      <c r="H180" s="223" t="s">
        <v>162</v>
      </c>
      <c r="I180" s="225" t="s">
        <v>387</v>
      </c>
      <c r="J180" s="241">
        <v>5.03</v>
      </c>
      <c r="K180" s="215">
        <f xml:space="preserve"> 17697*J180</f>
        <v>89015.91</v>
      </c>
      <c r="L180" s="223"/>
      <c r="M180" s="308"/>
      <c r="N180" s="417">
        <v>19</v>
      </c>
      <c r="O180" s="236"/>
      <c r="P180" s="236"/>
      <c r="Q180" s="238"/>
      <c r="R180" s="238"/>
      <c r="S180" s="238"/>
      <c r="T180" s="215"/>
      <c r="U180" s="215"/>
      <c r="V180" s="215"/>
      <c r="W180" s="215"/>
      <c r="X180" s="215"/>
      <c r="Y180" s="215"/>
      <c r="Z180" s="215"/>
      <c r="AA180" s="215"/>
      <c r="AB180" s="215"/>
      <c r="AC180" s="215"/>
      <c r="AD180" s="215"/>
      <c r="AE180" s="215"/>
      <c r="AF180" s="215"/>
      <c r="AG180" s="213"/>
      <c r="AH180" s="213"/>
      <c r="AI180" s="213"/>
      <c r="AJ180" s="213"/>
      <c r="AK180" s="213"/>
      <c r="AL180" s="213"/>
      <c r="AM180" s="213"/>
      <c r="AN180" s="213"/>
      <c r="AO180" s="213"/>
      <c r="AP180" s="213"/>
      <c r="AQ180" s="213"/>
      <c r="AR180" s="213"/>
      <c r="AS180" s="235"/>
      <c r="AT180" s="235"/>
      <c r="AU180" s="233"/>
      <c r="AV180" s="243"/>
      <c r="AW180" s="241"/>
      <c r="AX180" s="223"/>
      <c r="AY180" s="223"/>
      <c r="AZ180" s="249"/>
      <c r="BA180" s="215"/>
      <c r="BB180" s="249"/>
      <c r="BC180" s="121"/>
      <c r="BD180" s="122"/>
      <c r="BE180" s="119"/>
    </row>
    <row r="181" spans="1:57" s="120" customFormat="1" ht="25.5" customHeight="1" x14ac:dyDescent="0.3">
      <c r="A181" s="17"/>
      <c r="B181" s="214"/>
      <c r="C181" s="220"/>
      <c r="D181" s="221"/>
      <c r="E181" s="222"/>
      <c r="F181" s="224"/>
      <c r="G181" s="224"/>
      <c r="H181" s="224"/>
      <c r="I181" s="226"/>
      <c r="J181" s="242"/>
      <c r="K181" s="216"/>
      <c r="L181" s="224"/>
      <c r="M181" s="309"/>
      <c r="N181" s="418"/>
      <c r="O181" s="237"/>
      <c r="P181" s="237"/>
      <c r="Q181" s="239"/>
      <c r="R181" s="239"/>
      <c r="S181" s="239"/>
      <c r="T181" s="216"/>
      <c r="U181" s="216"/>
      <c r="V181" s="216"/>
      <c r="W181" s="216"/>
      <c r="X181" s="216"/>
      <c r="Y181" s="216"/>
      <c r="Z181" s="216"/>
      <c r="AA181" s="216"/>
      <c r="AB181" s="216"/>
      <c r="AC181" s="216"/>
      <c r="AD181" s="216"/>
      <c r="AE181" s="216"/>
      <c r="AF181" s="216"/>
      <c r="AG181" s="214"/>
      <c r="AH181" s="214"/>
      <c r="AI181" s="214"/>
      <c r="AJ181" s="214"/>
      <c r="AK181" s="214"/>
      <c r="AL181" s="214"/>
      <c r="AM181" s="214"/>
      <c r="AN181" s="214"/>
      <c r="AO181" s="214"/>
      <c r="AP181" s="214"/>
      <c r="AQ181" s="214"/>
      <c r="AR181" s="214"/>
      <c r="AS181" s="240"/>
      <c r="AT181" s="240"/>
      <c r="AU181" s="234"/>
      <c r="AV181" s="244"/>
      <c r="AW181" s="242"/>
      <c r="AX181" s="224"/>
      <c r="AY181" s="224"/>
      <c r="AZ181" s="250"/>
      <c r="BA181" s="216"/>
      <c r="BB181" s="250"/>
      <c r="BC181" s="121"/>
      <c r="BD181" s="122"/>
      <c r="BE181" s="119"/>
    </row>
    <row r="182" spans="1:57" s="120" customFormat="1" ht="29.25" customHeight="1" x14ac:dyDescent="0.3">
      <c r="A182" s="17"/>
      <c r="B182" s="213">
        <v>71</v>
      </c>
      <c r="C182" s="299" t="s">
        <v>353</v>
      </c>
      <c r="D182" s="300"/>
      <c r="E182" s="301"/>
      <c r="F182" s="223" t="s">
        <v>61</v>
      </c>
      <c r="G182" s="223" t="s">
        <v>93</v>
      </c>
      <c r="H182" s="223" t="s">
        <v>237</v>
      </c>
      <c r="I182" s="225" t="s">
        <v>354</v>
      </c>
      <c r="J182" s="241">
        <v>4.49</v>
      </c>
      <c r="K182" s="215">
        <f xml:space="preserve"> 17697*J182</f>
        <v>79459.53</v>
      </c>
      <c r="L182" s="223"/>
      <c r="M182" s="308"/>
      <c r="N182" s="417"/>
      <c r="O182" s="236">
        <v>18</v>
      </c>
      <c r="P182" s="236"/>
      <c r="Q182" s="238"/>
      <c r="R182" s="238"/>
      <c r="S182" s="238"/>
      <c r="T182" s="215"/>
      <c r="U182" s="215"/>
      <c r="V182" s="215"/>
      <c r="W182" s="215"/>
      <c r="X182" s="215"/>
      <c r="Y182" s="215"/>
      <c r="Z182" s="215"/>
      <c r="AA182" s="215"/>
      <c r="AB182" s="215"/>
      <c r="AC182" s="215"/>
      <c r="AD182" s="215"/>
      <c r="AE182" s="215"/>
      <c r="AF182" s="215"/>
      <c r="AG182" s="213"/>
      <c r="AH182" s="213"/>
      <c r="AI182" s="213"/>
      <c r="AJ182" s="213"/>
      <c r="AK182" s="213"/>
      <c r="AL182" s="213"/>
      <c r="AM182" s="213"/>
      <c r="AN182" s="213"/>
      <c r="AO182" s="213"/>
      <c r="AP182" s="213"/>
      <c r="AQ182" s="213"/>
      <c r="AR182" s="213"/>
      <c r="AS182" s="235"/>
      <c r="AT182" s="235"/>
      <c r="AU182" s="233"/>
      <c r="AV182" s="243"/>
      <c r="AW182" s="241"/>
      <c r="AX182" s="223"/>
      <c r="AY182" s="223"/>
      <c r="AZ182" s="249"/>
      <c r="BA182" s="215"/>
      <c r="BB182" s="249"/>
      <c r="BC182" s="121"/>
      <c r="BD182" s="122"/>
      <c r="BE182" s="119"/>
    </row>
    <row r="183" spans="1:57" s="120" customFormat="1" ht="29.25" customHeight="1" x14ac:dyDescent="0.3">
      <c r="A183" s="17"/>
      <c r="B183" s="214"/>
      <c r="C183" s="302"/>
      <c r="D183" s="303"/>
      <c r="E183" s="304"/>
      <c r="F183" s="224"/>
      <c r="G183" s="224"/>
      <c r="H183" s="224"/>
      <c r="I183" s="226"/>
      <c r="J183" s="242"/>
      <c r="K183" s="216"/>
      <c r="L183" s="224"/>
      <c r="M183" s="309"/>
      <c r="N183" s="418"/>
      <c r="O183" s="237"/>
      <c r="P183" s="237"/>
      <c r="Q183" s="239"/>
      <c r="R183" s="239"/>
      <c r="S183" s="239"/>
      <c r="T183" s="216"/>
      <c r="U183" s="216"/>
      <c r="V183" s="216"/>
      <c r="W183" s="216"/>
      <c r="X183" s="216"/>
      <c r="Y183" s="216"/>
      <c r="Z183" s="216"/>
      <c r="AA183" s="216"/>
      <c r="AB183" s="216"/>
      <c r="AC183" s="216"/>
      <c r="AD183" s="216"/>
      <c r="AE183" s="216"/>
      <c r="AF183" s="216"/>
      <c r="AG183" s="214"/>
      <c r="AH183" s="214"/>
      <c r="AI183" s="214"/>
      <c r="AJ183" s="214"/>
      <c r="AK183" s="214"/>
      <c r="AL183" s="214"/>
      <c r="AM183" s="214"/>
      <c r="AN183" s="214"/>
      <c r="AO183" s="214"/>
      <c r="AP183" s="214"/>
      <c r="AQ183" s="214"/>
      <c r="AR183" s="214"/>
      <c r="AS183" s="240"/>
      <c r="AT183" s="240"/>
      <c r="AU183" s="234"/>
      <c r="AV183" s="244"/>
      <c r="AW183" s="242"/>
      <c r="AX183" s="224"/>
      <c r="AY183" s="224"/>
      <c r="AZ183" s="250"/>
      <c r="BA183" s="216"/>
      <c r="BB183" s="250"/>
      <c r="BC183" s="121"/>
      <c r="BD183" s="122"/>
      <c r="BE183" s="119"/>
    </row>
    <row r="184" spans="1:57" s="120" customFormat="1" ht="29.25" customHeight="1" x14ac:dyDescent="0.3">
      <c r="A184" s="17"/>
      <c r="B184" s="213">
        <v>72</v>
      </c>
      <c r="C184" s="426" t="s">
        <v>381</v>
      </c>
      <c r="D184" s="427"/>
      <c r="E184" s="428"/>
      <c r="F184" s="223" t="s">
        <v>320</v>
      </c>
      <c r="G184" s="223" t="s">
        <v>93</v>
      </c>
      <c r="H184" s="223" t="s">
        <v>268</v>
      </c>
      <c r="I184" s="225" t="s">
        <v>328</v>
      </c>
      <c r="J184" s="241">
        <v>4.0999999999999996</v>
      </c>
      <c r="K184" s="215">
        <f xml:space="preserve"> 17697*J184</f>
        <v>72557.7</v>
      </c>
      <c r="L184" s="223"/>
      <c r="M184" s="249">
        <f>K184/24*L184</f>
        <v>0</v>
      </c>
      <c r="N184" s="417"/>
      <c r="O184" s="236">
        <v>18</v>
      </c>
      <c r="P184" s="236"/>
      <c r="Q184" s="238"/>
      <c r="R184" s="238"/>
      <c r="S184" s="238"/>
      <c r="T184" s="215"/>
      <c r="U184" s="215"/>
      <c r="V184" s="215"/>
      <c r="W184" s="215"/>
      <c r="X184" s="215"/>
      <c r="Y184" s="215"/>
      <c r="Z184" s="215"/>
      <c r="AA184" s="215"/>
      <c r="AB184" s="215"/>
      <c r="AC184" s="215"/>
      <c r="AD184" s="215"/>
      <c r="AE184" s="215"/>
      <c r="AF184" s="215"/>
      <c r="AG184" s="213"/>
      <c r="AH184" s="213"/>
      <c r="AI184" s="213"/>
      <c r="AJ184" s="213"/>
      <c r="AK184" s="213"/>
      <c r="AL184" s="213"/>
      <c r="AM184" s="213"/>
      <c r="AN184" s="213"/>
      <c r="AO184" s="213"/>
      <c r="AP184" s="213"/>
      <c r="AQ184" s="213"/>
      <c r="AR184" s="213"/>
      <c r="AS184" s="235"/>
      <c r="AT184" s="235"/>
      <c r="AU184" s="233"/>
      <c r="AV184" s="243"/>
      <c r="AW184" s="241"/>
      <c r="AX184" s="223"/>
      <c r="AY184" s="223"/>
      <c r="AZ184" s="249"/>
      <c r="BA184" s="215"/>
      <c r="BB184" s="249"/>
      <c r="BC184" s="121"/>
      <c r="BD184" s="122"/>
      <c r="BE184" s="119"/>
    </row>
    <row r="185" spans="1:57" s="120" customFormat="1" ht="29.25" customHeight="1" x14ac:dyDescent="0.3">
      <c r="A185" s="17"/>
      <c r="B185" s="214"/>
      <c r="C185" s="429"/>
      <c r="D185" s="430"/>
      <c r="E185" s="431"/>
      <c r="F185" s="224"/>
      <c r="G185" s="224"/>
      <c r="H185" s="224"/>
      <c r="I185" s="226"/>
      <c r="J185" s="242"/>
      <c r="K185" s="216"/>
      <c r="L185" s="224"/>
      <c r="M185" s="250"/>
      <c r="N185" s="418"/>
      <c r="O185" s="237"/>
      <c r="P185" s="237"/>
      <c r="Q185" s="239"/>
      <c r="R185" s="239"/>
      <c r="S185" s="239"/>
      <c r="T185" s="216"/>
      <c r="U185" s="216"/>
      <c r="V185" s="216"/>
      <c r="W185" s="216"/>
      <c r="X185" s="216"/>
      <c r="Y185" s="216"/>
      <c r="Z185" s="216"/>
      <c r="AA185" s="216"/>
      <c r="AB185" s="216"/>
      <c r="AC185" s="216"/>
      <c r="AD185" s="216"/>
      <c r="AE185" s="216"/>
      <c r="AF185" s="216"/>
      <c r="AG185" s="214"/>
      <c r="AH185" s="214"/>
      <c r="AI185" s="214"/>
      <c r="AJ185" s="214"/>
      <c r="AK185" s="214"/>
      <c r="AL185" s="214"/>
      <c r="AM185" s="214"/>
      <c r="AN185" s="214"/>
      <c r="AO185" s="214"/>
      <c r="AP185" s="214"/>
      <c r="AQ185" s="214"/>
      <c r="AR185" s="214"/>
      <c r="AS185" s="240"/>
      <c r="AT185" s="240"/>
      <c r="AU185" s="234"/>
      <c r="AV185" s="244"/>
      <c r="AW185" s="242"/>
      <c r="AX185" s="224"/>
      <c r="AY185" s="224"/>
      <c r="AZ185" s="250"/>
      <c r="BA185" s="216"/>
      <c r="BB185" s="250"/>
      <c r="BC185" s="121"/>
      <c r="BD185" s="122"/>
      <c r="BE185" s="119"/>
    </row>
    <row r="186" spans="1:57" s="120" customFormat="1" ht="29.25" customHeight="1" x14ac:dyDescent="0.3">
      <c r="A186" s="17"/>
      <c r="B186" s="213">
        <v>73</v>
      </c>
      <c r="C186" s="217" t="s">
        <v>199</v>
      </c>
      <c r="D186" s="218"/>
      <c r="E186" s="219"/>
      <c r="F186" s="223" t="s">
        <v>193</v>
      </c>
      <c r="G186" s="223" t="s">
        <v>100</v>
      </c>
      <c r="H186" s="223" t="s">
        <v>143</v>
      </c>
      <c r="I186" s="225" t="s">
        <v>360</v>
      </c>
      <c r="J186" s="233">
        <v>4.74</v>
      </c>
      <c r="K186" s="215">
        <f xml:space="preserve"> 17697*J186</f>
        <v>83883.78</v>
      </c>
      <c r="L186" s="223"/>
      <c r="M186" s="308"/>
      <c r="N186" s="417">
        <v>19</v>
      </c>
      <c r="O186" s="434"/>
      <c r="P186" s="236"/>
      <c r="Q186" s="238"/>
      <c r="R186" s="238"/>
      <c r="S186" s="238"/>
      <c r="T186" s="215"/>
      <c r="U186" s="215"/>
      <c r="V186" s="215"/>
      <c r="W186" s="215"/>
      <c r="X186" s="215"/>
      <c r="Y186" s="215"/>
      <c r="Z186" s="215"/>
      <c r="AA186" s="215"/>
      <c r="AB186" s="215"/>
      <c r="AC186" s="215"/>
      <c r="AD186" s="215"/>
      <c r="AE186" s="215"/>
      <c r="AF186" s="215"/>
      <c r="AG186" s="213"/>
      <c r="AH186" s="213"/>
      <c r="AI186" s="213"/>
      <c r="AJ186" s="213"/>
      <c r="AK186" s="213"/>
      <c r="AL186" s="213"/>
      <c r="AM186" s="213"/>
      <c r="AN186" s="213"/>
      <c r="AO186" s="213"/>
      <c r="AP186" s="213"/>
      <c r="AQ186" s="241"/>
      <c r="AR186" s="213"/>
      <c r="AS186" s="235"/>
      <c r="AT186" s="236"/>
      <c r="AU186" s="241"/>
      <c r="AV186" s="251"/>
      <c r="AW186" s="241"/>
      <c r="AX186" s="432"/>
      <c r="AY186" s="223"/>
      <c r="AZ186" s="249"/>
      <c r="BA186" s="215"/>
      <c r="BB186" s="249"/>
      <c r="BC186" s="121"/>
      <c r="BD186" s="122"/>
      <c r="BE186" s="119"/>
    </row>
    <row r="187" spans="1:57" s="120" customFormat="1" ht="29.25" customHeight="1" x14ac:dyDescent="0.3">
      <c r="A187" s="17"/>
      <c r="B187" s="214"/>
      <c r="C187" s="220"/>
      <c r="D187" s="221"/>
      <c r="E187" s="222"/>
      <c r="F187" s="224"/>
      <c r="G187" s="224"/>
      <c r="H187" s="224"/>
      <c r="I187" s="226"/>
      <c r="J187" s="234"/>
      <c r="K187" s="216"/>
      <c r="L187" s="224"/>
      <c r="M187" s="309"/>
      <c r="N187" s="418"/>
      <c r="O187" s="435"/>
      <c r="P187" s="237"/>
      <c r="Q187" s="239"/>
      <c r="R187" s="239"/>
      <c r="S187" s="239"/>
      <c r="T187" s="216"/>
      <c r="U187" s="216"/>
      <c r="V187" s="216"/>
      <c r="W187" s="216"/>
      <c r="X187" s="216"/>
      <c r="Y187" s="216"/>
      <c r="Z187" s="216"/>
      <c r="AA187" s="216"/>
      <c r="AB187" s="216"/>
      <c r="AC187" s="216"/>
      <c r="AD187" s="216"/>
      <c r="AE187" s="216"/>
      <c r="AF187" s="216"/>
      <c r="AG187" s="214"/>
      <c r="AH187" s="214"/>
      <c r="AI187" s="214"/>
      <c r="AJ187" s="214"/>
      <c r="AK187" s="214"/>
      <c r="AL187" s="214"/>
      <c r="AM187" s="214"/>
      <c r="AN187" s="214"/>
      <c r="AO187" s="214"/>
      <c r="AP187" s="214"/>
      <c r="AQ187" s="242"/>
      <c r="AR187" s="214"/>
      <c r="AS187" s="240"/>
      <c r="AT187" s="237"/>
      <c r="AU187" s="242"/>
      <c r="AV187" s="252"/>
      <c r="AW187" s="242"/>
      <c r="AX187" s="433"/>
      <c r="AY187" s="224"/>
      <c r="AZ187" s="250"/>
      <c r="BA187" s="216"/>
      <c r="BB187" s="250"/>
      <c r="BC187" s="121"/>
      <c r="BD187" s="122"/>
      <c r="BE187" s="119"/>
    </row>
    <row r="188" spans="1:57" s="120" customFormat="1" ht="29.25" customHeight="1" x14ac:dyDescent="0.3">
      <c r="A188" s="17"/>
      <c r="B188" s="213">
        <v>74</v>
      </c>
      <c r="C188" s="217" t="s">
        <v>233</v>
      </c>
      <c r="D188" s="218"/>
      <c r="E188" s="219"/>
      <c r="F188" s="223" t="s">
        <v>193</v>
      </c>
      <c r="G188" s="223" t="s">
        <v>100</v>
      </c>
      <c r="H188" s="223" t="s">
        <v>143</v>
      </c>
      <c r="I188" s="225" t="s">
        <v>342</v>
      </c>
      <c r="J188" s="233">
        <v>4.59</v>
      </c>
      <c r="K188" s="215">
        <f xml:space="preserve"> 17697*J188</f>
        <v>81229.23</v>
      </c>
      <c r="L188" s="223"/>
      <c r="M188" s="308"/>
      <c r="N188" s="417">
        <v>18</v>
      </c>
      <c r="O188" s="236"/>
      <c r="P188" s="236"/>
      <c r="Q188" s="238"/>
      <c r="R188" s="238"/>
      <c r="S188" s="238"/>
      <c r="T188" s="215"/>
      <c r="U188" s="215"/>
      <c r="V188" s="215"/>
      <c r="W188" s="215"/>
      <c r="X188" s="215"/>
      <c r="Y188" s="215"/>
      <c r="Z188" s="215"/>
      <c r="AA188" s="215"/>
      <c r="AB188" s="215"/>
      <c r="AC188" s="215"/>
      <c r="AD188" s="215"/>
      <c r="AE188" s="215"/>
      <c r="AF188" s="215"/>
      <c r="AG188" s="213"/>
      <c r="AH188" s="213"/>
      <c r="AI188" s="213"/>
      <c r="AJ188" s="213"/>
      <c r="AK188" s="213"/>
      <c r="AL188" s="213"/>
      <c r="AM188" s="213"/>
      <c r="AN188" s="213"/>
      <c r="AO188" s="213"/>
      <c r="AP188" s="213"/>
      <c r="AQ188" s="241"/>
      <c r="AR188" s="241"/>
      <c r="AS188" s="236"/>
      <c r="AT188" s="235"/>
      <c r="AU188" s="241"/>
      <c r="AV188" s="251"/>
      <c r="AW188" s="241"/>
      <c r="AX188" s="223"/>
      <c r="AY188" s="223"/>
      <c r="AZ188" s="249"/>
      <c r="BA188" s="215"/>
      <c r="BB188" s="249"/>
      <c r="BC188" s="121"/>
      <c r="BD188" s="50"/>
      <c r="BE188" s="119"/>
    </row>
    <row r="189" spans="1:57" s="120" customFormat="1" ht="29.25" customHeight="1" x14ac:dyDescent="0.3">
      <c r="A189" s="17"/>
      <c r="B189" s="214"/>
      <c r="C189" s="220"/>
      <c r="D189" s="221"/>
      <c r="E189" s="222"/>
      <c r="F189" s="224"/>
      <c r="G189" s="224"/>
      <c r="H189" s="224"/>
      <c r="I189" s="226"/>
      <c r="J189" s="234"/>
      <c r="K189" s="216"/>
      <c r="L189" s="224"/>
      <c r="M189" s="309"/>
      <c r="N189" s="418"/>
      <c r="O189" s="237"/>
      <c r="P189" s="237"/>
      <c r="Q189" s="239"/>
      <c r="R189" s="239"/>
      <c r="S189" s="239"/>
      <c r="T189" s="216"/>
      <c r="U189" s="216"/>
      <c r="V189" s="216"/>
      <c r="W189" s="216"/>
      <c r="X189" s="216"/>
      <c r="Y189" s="216"/>
      <c r="Z189" s="216"/>
      <c r="AA189" s="216"/>
      <c r="AB189" s="216"/>
      <c r="AC189" s="216"/>
      <c r="AD189" s="216"/>
      <c r="AE189" s="216"/>
      <c r="AF189" s="216"/>
      <c r="AG189" s="214"/>
      <c r="AH189" s="214"/>
      <c r="AI189" s="214"/>
      <c r="AJ189" s="214"/>
      <c r="AK189" s="214"/>
      <c r="AL189" s="214"/>
      <c r="AM189" s="214"/>
      <c r="AN189" s="214"/>
      <c r="AO189" s="214"/>
      <c r="AP189" s="214"/>
      <c r="AQ189" s="242"/>
      <c r="AR189" s="242"/>
      <c r="AS189" s="237"/>
      <c r="AT189" s="240"/>
      <c r="AU189" s="242"/>
      <c r="AV189" s="252"/>
      <c r="AW189" s="242"/>
      <c r="AX189" s="224"/>
      <c r="AY189" s="224"/>
      <c r="AZ189" s="250"/>
      <c r="BA189" s="216"/>
      <c r="BB189" s="250"/>
      <c r="BC189" s="121"/>
      <c r="BD189" s="50"/>
      <c r="BE189" s="119"/>
    </row>
    <row r="190" spans="1:57" s="120" customFormat="1" ht="29.25" customHeight="1" x14ac:dyDescent="0.3">
      <c r="A190" s="17"/>
      <c r="B190" s="213">
        <v>75</v>
      </c>
      <c r="C190" s="217" t="s">
        <v>196</v>
      </c>
      <c r="D190" s="218"/>
      <c r="E190" s="219"/>
      <c r="F190" s="223" t="s">
        <v>193</v>
      </c>
      <c r="G190" s="223" t="s">
        <v>91</v>
      </c>
      <c r="H190" s="223" t="s">
        <v>156</v>
      </c>
      <c r="I190" s="225" t="s">
        <v>315</v>
      </c>
      <c r="J190" s="233">
        <v>5.41</v>
      </c>
      <c r="K190" s="215">
        <f xml:space="preserve"> 17697*J190</f>
        <v>95740.77</v>
      </c>
      <c r="L190" s="223"/>
      <c r="M190" s="308"/>
      <c r="N190" s="417">
        <v>18</v>
      </c>
      <c r="O190" s="236"/>
      <c r="P190" s="236"/>
      <c r="Q190" s="238"/>
      <c r="R190" s="238"/>
      <c r="S190" s="238"/>
      <c r="T190" s="215"/>
      <c r="U190" s="215"/>
      <c r="V190" s="215"/>
      <c r="W190" s="215"/>
      <c r="X190" s="215"/>
      <c r="Y190" s="215"/>
      <c r="Z190" s="215"/>
      <c r="AA190" s="215"/>
      <c r="AB190" s="215"/>
      <c r="AC190" s="215"/>
      <c r="AD190" s="215"/>
      <c r="AE190" s="215"/>
      <c r="AF190" s="215"/>
      <c r="AG190" s="213"/>
      <c r="AH190" s="213"/>
      <c r="AI190" s="213"/>
      <c r="AJ190" s="213"/>
      <c r="AK190" s="213"/>
      <c r="AL190" s="213"/>
      <c r="AM190" s="213"/>
      <c r="AN190" s="213"/>
      <c r="AO190" s="213"/>
      <c r="AP190" s="213"/>
      <c r="AQ190" s="241"/>
      <c r="AR190" s="241"/>
      <c r="AS190" s="236"/>
      <c r="AT190" s="236"/>
      <c r="AU190" s="235"/>
      <c r="AV190" s="251"/>
      <c r="AW190" s="241"/>
      <c r="AX190" s="223"/>
      <c r="AY190" s="223"/>
      <c r="AZ190" s="249"/>
      <c r="BA190" s="215"/>
      <c r="BB190" s="249"/>
      <c r="BC190" s="121"/>
      <c r="BD190" s="50"/>
      <c r="BE190" s="119"/>
    </row>
    <row r="191" spans="1:57" s="120" customFormat="1" ht="38.25" customHeight="1" x14ac:dyDescent="0.3">
      <c r="A191" s="17"/>
      <c r="B191" s="214"/>
      <c r="C191" s="220"/>
      <c r="D191" s="221"/>
      <c r="E191" s="222"/>
      <c r="F191" s="224"/>
      <c r="G191" s="224"/>
      <c r="H191" s="224"/>
      <c r="I191" s="226"/>
      <c r="J191" s="234"/>
      <c r="K191" s="216"/>
      <c r="L191" s="224"/>
      <c r="M191" s="309"/>
      <c r="N191" s="418"/>
      <c r="O191" s="237"/>
      <c r="P191" s="237"/>
      <c r="Q191" s="239"/>
      <c r="R191" s="239"/>
      <c r="S191" s="239"/>
      <c r="T191" s="216"/>
      <c r="U191" s="216"/>
      <c r="V191" s="216"/>
      <c r="W191" s="216"/>
      <c r="X191" s="216"/>
      <c r="Y191" s="216"/>
      <c r="Z191" s="216"/>
      <c r="AA191" s="216"/>
      <c r="AB191" s="216"/>
      <c r="AC191" s="216"/>
      <c r="AD191" s="216"/>
      <c r="AE191" s="216"/>
      <c r="AF191" s="216"/>
      <c r="AG191" s="214"/>
      <c r="AH191" s="214"/>
      <c r="AI191" s="214"/>
      <c r="AJ191" s="214"/>
      <c r="AK191" s="214"/>
      <c r="AL191" s="214"/>
      <c r="AM191" s="214"/>
      <c r="AN191" s="214"/>
      <c r="AO191" s="214"/>
      <c r="AP191" s="214"/>
      <c r="AQ191" s="242"/>
      <c r="AR191" s="242"/>
      <c r="AS191" s="237"/>
      <c r="AT191" s="237"/>
      <c r="AU191" s="240"/>
      <c r="AV191" s="252"/>
      <c r="AW191" s="242"/>
      <c r="AX191" s="224"/>
      <c r="AY191" s="224"/>
      <c r="AZ191" s="250"/>
      <c r="BA191" s="216"/>
      <c r="BB191" s="250"/>
      <c r="BC191" s="121"/>
      <c r="BD191" s="50"/>
      <c r="BE191" s="119"/>
    </row>
    <row r="192" spans="1:57" s="120" customFormat="1" ht="29.25" customHeight="1" x14ac:dyDescent="0.3">
      <c r="A192" s="17"/>
      <c r="B192" s="213">
        <v>76</v>
      </c>
      <c r="C192" s="217" t="s">
        <v>195</v>
      </c>
      <c r="D192" s="218"/>
      <c r="E192" s="219"/>
      <c r="F192" s="223" t="s">
        <v>193</v>
      </c>
      <c r="G192" s="223" t="s">
        <v>91</v>
      </c>
      <c r="H192" s="223" t="s">
        <v>156</v>
      </c>
      <c r="I192" s="225" t="s">
        <v>359</v>
      </c>
      <c r="J192" s="233">
        <v>5.41</v>
      </c>
      <c r="K192" s="215">
        <f xml:space="preserve"> 17697*J192</f>
        <v>95740.77</v>
      </c>
      <c r="L192" s="223"/>
      <c r="M192" s="308"/>
      <c r="N192" s="417">
        <v>18</v>
      </c>
      <c r="O192" s="236"/>
      <c r="P192" s="236"/>
      <c r="Q192" s="238"/>
      <c r="R192" s="238"/>
      <c r="S192" s="238"/>
      <c r="T192" s="223"/>
      <c r="U192" s="223"/>
      <c r="V192" s="223"/>
      <c r="W192" s="215"/>
      <c r="X192" s="215"/>
      <c r="Y192" s="215"/>
      <c r="Z192" s="215"/>
      <c r="AA192" s="215"/>
      <c r="AB192" s="215"/>
      <c r="AC192" s="215"/>
      <c r="AD192" s="215"/>
      <c r="AE192" s="215"/>
      <c r="AF192" s="215"/>
      <c r="AG192" s="213"/>
      <c r="AH192" s="213"/>
      <c r="AI192" s="213"/>
      <c r="AJ192" s="213"/>
      <c r="AK192" s="213"/>
      <c r="AL192" s="213"/>
      <c r="AM192" s="213"/>
      <c r="AN192" s="213"/>
      <c r="AO192" s="213"/>
      <c r="AP192" s="213"/>
      <c r="AQ192" s="241"/>
      <c r="AR192" s="213"/>
      <c r="AS192" s="236"/>
      <c r="AT192" s="236"/>
      <c r="AU192" s="235"/>
      <c r="AV192" s="251"/>
      <c r="AW192" s="241"/>
      <c r="AX192" s="223"/>
      <c r="AY192" s="223"/>
      <c r="AZ192" s="249"/>
      <c r="BA192" s="215"/>
      <c r="BB192" s="249"/>
      <c r="BC192" s="121"/>
      <c r="BD192" s="50"/>
      <c r="BE192" s="119"/>
    </row>
    <row r="193" spans="1:57" s="120" customFormat="1" ht="29.25" customHeight="1" x14ac:dyDescent="0.3">
      <c r="A193" s="17"/>
      <c r="B193" s="214"/>
      <c r="C193" s="220"/>
      <c r="D193" s="221"/>
      <c r="E193" s="222"/>
      <c r="F193" s="224"/>
      <c r="G193" s="224"/>
      <c r="H193" s="224"/>
      <c r="I193" s="226"/>
      <c r="J193" s="234"/>
      <c r="K193" s="216"/>
      <c r="L193" s="224"/>
      <c r="M193" s="309"/>
      <c r="N193" s="418"/>
      <c r="O193" s="237"/>
      <c r="P193" s="237"/>
      <c r="Q193" s="239"/>
      <c r="R193" s="239"/>
      <c r="S193" s="239"/>
      <c r="T193" s="224"/>
      <c r="U193" s="224"/>
      <c r="V193" s="224"/>
      <c r="W193" s="216"/>
      <c r="X193" s="216"/>
      <c r="Y193" s="216"/>
      <c r="Z193" s="216"/>
      <c r="AA193" s="216"/>
      <c r="AB193" s="216"/>
      <c r="AC193" s="216"/>
      <c r="AD193" s="216"/>
      <c r="AE193" s="216"/>
      <c r="AF193" s="216"/>
      <c r="AG193" s="214"/>
      <c r="AH193" s="214"/>
      <c r="AI193" s="214"/>
      <c r="AJ193" s="214"/>
      <c r="AK193" s="214"/>
      <c r="AL193" s="214"/>
      <c r="AM193" s="214"/>
      <c r="AN193" s="214"/>
      <c r="AO193" s="214"/>
      <c r="AP193" s="214"/>
      <c r="AQ193" s="242"/>
      <c r="AR193" s="214"/>
      <c r="AS193" s="237"/>
      <c r="AT193" s="237"/>
      <c r="AU193" s="240"/>
      <c r="AV193" s="252"/>
      <c r="AW193" s="242"/>
      <c r="AX193" s="224"/>
      <c r="AY193" s="224"/>
      <c r="AZ193" s="250"/>
      <c r="BA193" s="216"/>
      <c r="BB193" s="250"/>
      <c r="BC193" s="121"/>
      <c r="BD193" s="50"/>
      <c r="BE193" s="119"/>
    </row>
    <row r="194" spans="1:57" s="120" customFormat="1" ht="29.25" customHeight="1" x14ac:dyDescent="0.3">
      <c r="A194" s="17"/>
      <c r="B194" s="213">
        <v>77</v>
      </c>
      <c r="C194" s="217" t="s">
        <v>194</v>
      </c>
      <c r="D194" s="218"/>
      <c r="E194" s="219"/>
      <c r="F194" s="223" t="s">
        <v>191</v>
      </c>
      <c r="G194" s="223" t="s">
        <v>91</v>
      </c>
      <c r="H194" s="223" t="s">
        <v>240</v>
      </c>
      <c r="I194" s="225" t="s">
        <v>361</v>
      </c>
      <c r="J194" s="233">
        <v>5.16</v>
      </c>
      <c r="K194" s="215">
        <f xml:space="preserve"> 17697*J194</f>
        <v>91316.52</v>
      </c>
      <c r="L194" s="223"/>
      <c r="M194" s="308"/>
      <c r="N194" s="417">
        <v>8</v>
      </c>
      <c r="O194" s="236"/>
      <c r="P194" s="236"/>
      <c r="Q194" s="238"/>
      <c r="R194" s="238"/>
      <c r="S194" s="238"/>
      <c r="T194" s="223"/>
      <c r="U194" s="223"/>
      <c r="V194" s="223"/>
      <c r="W194" s="215"/>
      <c r="X194" s="215"/>
      <c r="Y194" s="215"/>
      <c r="Z194" s="215"/>
      <c r="AA194" s="215"/>
      <c r="AB194" s="215"/>
      <c r="AC194" s="215"/>
      <c r="AD194" s="215"/>
      <c r="AE194" s="215"/>
      <c r="AF194" s="215"/>
      <c r="AG194" s="213"/>
      <c r="AH194" s="213"/>
      <c r="AI194" s="213"/>
      <c r="AJ194" s="213"/>
      <c r="AK194" s="213"/>
      <c r="AL194" s="213"/>
      <c r="AM194" s="213"/>
      <c r="AN194" s="213"/>
      <c r="AO194" s="213"/>
      <c r="AP194" s="213"/>
      <c r="AQ194" s="241"/>
      <c r="AR194" s="213"/>
      <c r="AS194" s="236"/>
      <c r="AT194" s="235"/>
      <c r="AU194" s="235"/>
      <c r="AV194" s="251"/>
      <c r="AW194" s="241"/>
      <c r="AX194" s="223"/>
      <c r="AY194" s="223"/>
      <c r="AZ194" s="249"/>
      <c r="BA194" s="215"/>
      <c r="BB194" s="249"/>
      <c r="BC194" s="121"/>
      <c r="BD194" s="50"/>
      <c r="BE194" s="119"/>
    </row>
    <row r="195" spans="1:57" s="120" customFormat="1" ht="29.25" customHeight="1" x14ac:dyDescent="0.3">
      <c r="A195" s="17"/>
      <c r="B195" s="214"/>
      <c r="C195" s="220"/>
      <c r="D195" s="221"/>
      <c r="E195" s="222"/>
      <c r="F195" s="224"/>
      <c r="G195" s="224"/>
      <c r="H195" s="224"/>
      <c r="I195" s="226"/>
      <c r="J195" s="234"/>
      <c r="K195" s="216"/>
      <c r="L195" s="224"/>
      <c r="M195" s="309"/>
      <c r="N195" s="418"/>
      <c r="O195" s="237"/>
      <c r="P195" s="237"/>
      <c r="Q195" s="239"/>
      <c r="R195" s="239"/>
      <c r="S195" s="239"/>
      <c r="T195" s="224"/>
      <c r="U195" s="224"/>
      <c r="V195" s="224"/>
      <c r="W195" s="216"/>
      <c r="X195" s="216"/>
      <c r="Y195" s="216"/>
      <c r="Z195" s="216"/>
      <c r="AA195" s="216"/>
      <c r="AB195" s="216"/>
      <c r="AC195" s="216"/>
      <c r="AD195" s="216"/>
      <c r="AE195" s="216"/>
      <c r="AF195" s="216"/>
      <c r="AG195" s="214"/>
      <c r="AH195" s="214"/>
      <c r="AI195" s="214"/>
      <c r="AJ195" s="214"/>
      <c r="AK195" s="214"/>
      <c r="AL195" s="214"/>
      <c r="AM195" s="214"/>
      <c r="AN195" s="214"/>
      <c r="AO195" s="214"/>
      <c r="AP195" s="214"/>
      <c r="AQ195" s="242"/>
      <c r="AR195" s="214"/>
      <c r="AS195" s="237"/>
      <c r="AT195" s="240"/>
      <c r="AU195" s="240"/>
      <c r="AV195" s="252"/>
      <c r="AW195" s="242"/>
      <c r="AX195" s="224"/>
      <c r="AY195" s="224"/>
      <c r="AZ195" s="250"/>
      <c r="BA195" s="216"/>
      <c r="BB195" s="250"/>
      <c r="BC195" s="121"/>
      <c r="BD195" s="50"/>
      <c r="BE195" s="119"/>
    </row>
    <row r="196" spans="1:57" s="120" customFormat="1" ht="29.25" customHeight="1" x14ac:dyDescent="0.3">
      <c r="A196" s="17"/>
      <c r="B196" s="213">
        <v>78</v>
      </c>
      <c r="C196" s="217" t="s">
        <v>192</v>
      </c>
      <c r="D196" s="218"/>
      <c r="E196" s="219"/>
      <c r="F196" s="223" t="s">
        <v>193</v>
      </c>
      <c r="G196" s="223" t="s">
        <v>105</v>
      </c>
      <c r="H196" s="223" t="s">
        <v>162</v>
      </c>
      <c r="I196" s="223" t="s">
        <v>373</v>
      </c>
      <c r="J196" s="241">
        <v>5.12</v>
      </c>
      <c r="K196" s="215">
        <f xml:space="preserve"> 17697*J196</f>
        <v>90608.639999999999</v>
      </c>
      <c r="L196" s="223"/>
      <c r="M196" s="308"/>
      <c r="N196" s="417">
        <v>18</v>
      </c>
      <c r="O196" s="236"/>
      <c r="P196" s="434"/>
      <c r="Q196" s="238"/>
      <c r="R196" s="238"/>
      <c r="S196" s="238"/>
      <c r="T196" s="223"/>
      <c r="U196" s="223"/>
      <c r="V196" s="223"/>
      <c r="W196" s="215"/>
      <c r="X196" s="215"/>
      <c r="Y196" s="215"/>
      <c r="Z196" s="215"/>
      <c r="AA196" s="215"/>
      <c r="AB196" s="215"/>
      <c r="AC196" s="215"/>
      <c r="AD196" s="215"/>
      <c r="AE196" s="215"/>
      <c r="AF196" s="225"/>
      <c r="AG196" s="213"/>
      <c r="AH196" s="213"/>
      <c r="AI196" s="213"/>
      <c r="AJ196" s="213"/>
      <c r="AK196" s="213"/>
      <c r="AL196" s="213"/>
      <c r="AM196" s="213"/>
      <c r="AN196" s="213"/>
      <c r="AO196" s="213"/>
      <c r="AP196" s="213"/>
      <c r="AQ196" s="241"/>
      <c r="AR196" s="213"/>
      <c r="AS196" s="236"/>
      <c r="AT196" s="235"/>
      <c r="AU196" s="236"/>
      <c r="AV196" s="251"/>
      <c r="AW196" s="241"/>
      <c r="AX196" s="223"/>
      <c r="AY196" s="223"/>
      <c r="AZ196" s="249"/>
      <c r="BA196" s="215"/>
      <c r="BB196" s="249"/>
      <c r="BC196" s="121"/>
      <c r="BD196" s="50"/>
      <c r="BE196" s="119"/>
    </row>
    <row r="197" spans="1:57" s="120" customFormat="1" ht="29.25" customHeight="1" x14ac:dyDescent="0.3">
      <c r="A197" s="17"/>
      <c r="B197" s="214"/>
      <c r="C197" s="220"/>
      <c r="D197" s="221"/>
      <c r="E197" s="222"/>
      <c r="F197" s="224"/>
      <c r="G197" s="224"/>
      <c r="H197" s="224"/>
      <c r="I197" s="224"/>
      <c r="J197" s="242"/>
      <c r="K197" s="216"/>
      <c r="L197" s="224"/>
      <c r="M197" s="309"/>
      <c r="N197" s="418"/>
      <c r="O197" s="237"/>
      <c r="P197" s="435"/>
      <c r="Q197" s="239"/>
      <c r="R197" s="239"/>
      <c r="S197" s="239"/>
      <c r="T197" s="224"/>
      <c r="U197" s="224"/>
      <c r="V197" s="224"/>
      <c r="W197" s="216"/>
      <c r="X197" s="216"/>
      <c r="Y197" s="216"/>
      <c r="Z197" s="216"/>
      <c r="AA197" s="216"/>
      <c r="AB197" s="216"/>
      <c r="AC197" s="216"/>
      <c r="AD197" s="216"/>
      <c r="AE197" s="216"/>
      <c r="AF197" s="226"/>
      <c r="AG197" s="214"/>
      <c r="AH197" s="214"/>
      <c r="AI197" s="214"/>
      <c r="AJ197" s="214"/>
      <c r="AK197" s="214"/>
      <c r="AL197" s="214"/>
      <c r="AM197" s="214"/>
      <c r="AN197" s="214"/>
      <c r="AO197" s="214"/>
      <c r="AP197" s="214"/>
      <c r="AQ197" s="242"/>
      <c r="AR197" s="214"/>
      <c r="AS197" s="237"/>
      <c r="AT197" s="240"/>
      <c r="AU197" s="237"/>
      <c r="AV197" s="252"/>
      <c r="AW197" s="242"/>
      <c r="AX197" s="224"/>
      <c r="AY197" s="224"/>
      <c r="AZ197" s="250"/>
      <c r="BA197" s="216"/>
      <c r="BB197" s="250"/>
      <c r="BC197" s="121"/>
      <c r="BD197" s="50"/>
      <c r="BE197" s="119"/>
    </row>
    <row r="198" spans="1:57" s="120" customFormat="1" ht="29.25" customHeight="1" x14ac:dyDescent="0.3">
      <c r="A198" s="17"/>
      <c r="B198" s="213">
        <v>79</v>
      </c>
      <c r="C198" s="217" t="s">
        <v>190</v>
      </c>
      <c r="D198" s="218"/>
      <c r="E198" s="219"/>
      <c r="F198" s="223" t="s">
        <v>191</v>
      </c>
      <c r="G198" s="223" t="s">
        <v>93</v>
      </c>
      <c r="H198" s="223" t="s">
        <v>235</v>
      </c>
      <c r="I198" s="225" t="s">
        <v>380</v>
      </c>
      <c r="J198" s="233">
        <v>4.7300000000000004</v>
      </c>
      <c r="K198" s="215">
        <f xml:space="preserve"> 17697*J198</f>
        <v>83706.810000000012</v>
      </c>
      <c r="L198" s="225"/>
      <c r="M198" s="308"/>
      <c r="N198" s="415">
        <v>8</v>
      </c>
      <c r="O198" s="235"/>
      <c r="P198" s="235"/>
      <c r="Q198" s="238"/>
      <c r="R198" s="238"/>
      <c r="S198" s="238"/>
      <c r="T198" s="223"/>
      <c r="U198" s="223"/>
      <c r="V198" s="223"/>
      <c r="W198" s="215"/>
      <c r="X198" s="215"/>
      <c r="Y198" s="215"/>
      <c r="Z198" s="215"/>
      <c r="AA198" s="215"/>
      <c r="AB198" s="215"/>
      <c r="AC198" s="215"/>
      <c r="AD198" s="215"/>
      <c r="AE198" s="215"/>
      <c r="AF198" s="215"/>
      <c r="AG198" s="213"/>
      <c r="AH198" s="213"/>
      <c r="AI198" s="213"/>
      <c r="AJ198" s="213"/>
      <c r="AK198" s="213"/>
      <c r="AL198" s="213"/>
      <c r="AM198" s="213"/>
      <c r="AN198" s="213"/>
      <c r="AO198" s="213"/>
      <c r="AP198" s="213"/>
      <c r="AQ198" s="241"/>
      <c r="AR198" s="213"/>
      <c r="AS198" s="236"/>
      <c r="AT198" s="236"/>
      <c r="AU198" s="236"/>
      <c r="AV198" s="251"/>
      <c r="AW198" s="241"/>
      <c r="AX198" s="432"/>
      <c r="AY198" s="223"/>
      <c r="AZ198" s="249"/>
      <c r="BA198" s="215"/>
      <c r="BB198" s="249"/>
      <c r="BC198" s="121"/>
      <c r="BD198" s="50"/>
      <c r="BE198" s="119"/>
    </row>
    <row r="199" spans="1:57" s="120" customFormat="1" ht="20.25" x14ac:dyDescent="0.3">
      <c r="A199" s="17"/>
      <c r="B199" s="214"/>
      <c r="C199" s="220"/>
      <c r="D199" s="221"/>
      <c r="E199" s="222"/>
      <c r="F199" s="224"/>
      <c r="G199" s="224"/>
      <c r="H199" s="224"/>
      <c r="I199" s="226"/>
      <c r="J199" s="234"/>
      <c r="K199" s="216"/>
      <c r="L199" s="226"/>
      <c r="M199" s="309"/>
      <c r="N199" s="416"/>
      <c r="O199" s="240"/>
      <c r="P199" s="240"/>
      <c r="Q199" s="239"/>
      <c r="R199" s="239"/>
      <c r="S199" s="239"/>
      <c r="T199" s="224"/>
      <c r="U199" s="224"/>
      <c r="V199" s="224"/>
      <c r="W199" s="216"/>
      <c r="X199" s="216"/>
      <c r="Y199" s="216"/>
      <c r="Z199" s="216"/>
      <c r="AA199" s="216"/>
      <c r="AB199" s="216"/>
      <c r="AC199" s="216"/>
      <c r="AD199" s="216"/>
      <c r="AE199" s="216"/>
      <c r="AF199" s="216"/>
      <c r="AG199" s="214"/>
      <c r="AH199" s="214"/>
      <c r="AI199" s="214"/>
      <c r="AJ199" s="214"/>
      <c r="AK199" s="214"/>
      <c r="AL199" s="214"/>
      <c r="AM199" s="214"/>
      <c r="AN199" s="214"/>
      <c r="AO199" s="214"/>
      <c r="AP199" s="214"/>
      <c r="AQ199" s="242"/>
      <c r="AR199" s="214"/>
      <c r="AS199" s="237"/>
      <c r="AT199" s="237"/>
      <c r="AU199" s="237"/>
      <c r="AV199" s="252"/>
      <c r="AW199" s="242"/>
      <c r="AX199" s="433"/>
      <c r="AY199" s="224"/>
      <c r="AZ199" s="250"/>
      <c r="BA199" s="216"/>
      <c r="BB199" s="250"/>
      <c r="BC199" s="121"/>
      <c r="BD199" s="50"/>
      <c r="BE199" s="119"/>
    </row>
    <row r="200" spans="1:57" s="120" customFormat="1" ht="35.25" customHeight="1" x14ac:dyDescent="0.3">
      <c r="A200" s="17"/>
      <c r="B200" s="213">
        <v>80</v>
      </c>
      <c r="C200" s="217" t="s">
        <v>188</v>
      </c>
      <c r="D200" s="218"/>
      <c r="E200" s="219"/>
      <c r="F200" s="223" t="s">
        <v>189</v>
      </c>
      <c r="G200" s="223" t="s">
        <v>91</v>
      </c>
      <c r="H200" s="223" t="s">
        <v>182</v>
      </c>
      <c r="I200" s="225" t="s">
        <v>370</v>
      </c>
      <c r="J200" s="233">
        <v>5.41</v>
      </c>
      <c r="K200" s="215">
        <f xml:space="preserve"> 17697*J200</f>
        <v>95740.77</v>
      </c>
      <c r="L200" s="223"/>
      <c r="M200" s="308"/>
      <c r="N200" s="417">
        <v>18</v>
      </c>
      <c r="O200" s="236"/>
      <c r="P200" s="236"/>
      <c r="Q200" s="238"/>
      <c r="R200" s="238"/>
      <c r="S200" s="238"/>
      <c r="T200" s="223"/>
      <c r="U200" s="223"/>
      <c r="V200" s="223"/>
      <c r="W200" s="215"/>
      <c r="X200" s="215"/>
      <c r="Y200" s="215"/>
      <c r="Z200" s="215"/>
      <c r="AA200" s="215"/>
      <c r="AB200" s="215"/>
      <c r="AC200" s="215"/>
      <c r="AD200" s="215"/>
      <c r="AE200" s="215"/>
      <c r="AF200" s="215"/>
      <c r="AG200" s="213"/>
      <c r="AH200" s="213"/>
      <c r="AI200" s="213"/>
      <c r="AJ200" s="213"/>
      <c r="AK200" s="213"/>
      <c r="AL200" s="213"/>
      <c r="AM200" s="213"/>
      <c r="AN200" s="213"/>
      <c r="AO200" s="213"/>
      <c r="AP200" s="213"/>
      <c r="AQ200" s="213"/>
      <c r="AR200" s="213"/>
      <c r="AS200" s="235"/>
      <c r="AT200" s="235"/>
      <c r="AU200" s="235"/>
      <c r="AV200" s="251"/>
      <c r="AW200" s="241"/>
      <c r="AX200" s="223"/>
      <c r="AY200" s="223"/>
      <c r="AZ200" s="249"/>
      <c r="BA200" s="215"/>
      <c r="BB200" s="249"/>
      <c r="BC200" s="121"/>
      <c r="BD200" s="50"/>
      <c r="BE200" s="119"/>
    </row>
    <row r="201" spans="1:57" s="120" customFormat="1" ht="30.75" customHeight="1" x14ac:dyDescent="0.3">
      <c r="A201" s="17"/>
      <c r="B201" s="214"/>
      <c r="C201" s="220"/>
      <c r="D201" s="221"/>
      <c r="E201" s="222"/>
      <c r="F201" s="224"/>
      <c r="G201" s="224"/>
      <c r="H201" s="224"/>
      <c r="I201" s="226"/>
      <c r="J201" s="234"/>
      <c r="K201" s="216"/>
      <c r="L201" s="224"/>
      <c r="M201" s="309"/>
      <c r="N201" s="418"/>
      <c r="O201" s="237"/>
      <c r="P201" s="237"/>
      <c r="Q201" s="239"/>
      <c r="R201" s="239"/>
      <c r="S201" s="239"/>
      <c r="T201" s="224"/>
      <c r="U201" s="224"/>
      <c r="V201" s="224"/>
      <c r="W201" s="216"/>
      <c r="X201" s="216"/>
      <c r="Y201" s="216"/>
      <c r="Z201" s="216"/>
      <c r="AA201" s="216"/>
      <c r="AB201" s="216"/>
      <c r="AC201" s="216"/>
      <c r="AD201" s="216"/>
      <c r="AE201" s="216"/>
      <c r="AF201" s="216"/>
      <c r="AG201" s="214"/>
      <c r="AH201" s="214"/>
      <c r="AI201" s="214"/>
      <c r="AJ201" s="214"/>
      <c r="AK201" s="214"/>
      <c r="AL201" s="214"/>
      <c r="AM201" s="214"/>
      <c r="AN201" s="214"/>
      <c r="AO201" s="214"/>
      <c r="AP201" s="214"/>
      <c r="AQ201" s="214"/>
      <c r="AR201" s="214"/>
      <c r="AS201" s="240"/>
      <c r="AT201" s="240"/>
      <c r="AU201" s="240"/>
      <c r="AV201" s="252"/>
      <c r="AW201" s="242"/>
      <c r="AX201" s="224"/>
      <c r="AY201" s="224"/>
      <c r="AZ201" s="250"/>
      <c r="BA201" s="216"/>
      <c r="BB201" s="250"/>
      <c r="BC201" s="121"/>
      <c r="BD201" s="50"/>
      <c r="BE201" s="119"/>
    </row>
    <row r="202" spans="1:57" s="120" customFormat="1" ht="20.25" customHeight="1" x14ac:dyDescent="0.3">
      <c r="A202" s="17"/>
      <c r="B202" s="213">
        <v>81</v>
      </c>
      <c r="C202" s="217" t="s">
        <v>250</v>
      </c>
      <c r="D202" s="218"/>
      <c r="E202" s="219"/>
      <c r="F202" s="223" t="s">
        <v>116</v>
      </c>
      <c r="G202" s="223" t="s">
        <v>263</v>
      </c>
      <c r="H202" s="223" t="s">
        <v>251</v>
      </c>
      <c r="I202" s="225" t="s">
        <v>386</v>
      </c>
      <c r="J202" s="241">
        <v>4.79</v>
      </c>
      <c r="K202" s="215">
        <f>17697*J202</f>
        <v>84768.63</v>
      </c>
      <c r="L202" s="223"/>
      <c r="M202" s="308"/>
      <c r="N202" s="223">
        <v>6</v>
      </c>
      <c r="O202" s="236">
        <v>12</v>
      </c>
      <c r="P202" s="236"/>
      <c r="Q202" s="238"/>
      <c r="R202" s="238"/>
      <c r="S202" s="238"/>
      <c r="T202" s="215"/>
      <c r="U202" s="215"/>
      <c r="V202" s="215"/>
      <c r="W202" s="215"/>
      <c r="X202" s="215"/>
      <c r="Y202" s="215"/>
      <c r="Z202" s="215"/>
      <c r="AA202" s="215"/>
      <c r="AB202" s="215"/>
      <c r="AC202" s="215"/>
      <c r="AD202" s="215"/>
      <c r="AE202" s="215"/>
      <c r="AF202" s="215"/>
      <c r="AG202" s="213"/>
      <c r="AH202" s="213"/>
      <c r="AI202" s="213"/>
      <c r="AJ202" s="213"/>
      <c r="AK202" s="213"/>
      <c r="AL202" s="213"/>
      <c r="AM202" s="213"/>
      <c r="AN202" s="213"/>
      <c r="AO202" s="213"/>
      <c r="AP202" s="213"/>
      <c r="AQ202" s="215"/>
      <c r="AR202" s="213"/>
      <c r="AS202" s="236"/>
      <c r="AT202" s="235"/>
      <c r="AU202" s="241"/>
      <c r="AV202" s="251"/>
      <c r="AW202" s="241"/>
      <c r="AX202" s="223"/>
      <c r="AY202" s="223"/>
      <c r="AZ202" s="249"/>
      <c r="BA202" s="215"/>
      <c r="BB202" s="249"/>
      <c r="BC202" s="121"/>
      <c r="BD202" s="50"/>
      <c r="BE202" s="119"/>
    </row>
    <row r="203" spans="1:57" s="120" customFormat="1" ht="37.5" customHeight="1" x14ac:dyDescent="0.3">
      <c r="A203" s="17"/>
      <c r="B203" s="214"/>
      <c r="C203" s="220"/>
      <c r="D203" s="221"/>
      <c r="E203" s="222"/>
      <c r="F203" s="224"/>
      <c r="G203" s="224"/>
      <c r="H203" s="224"/>
      <c r="I203" s="226"/>
      <c r="J203" s="242"/>
      <c r="K203" s="216"/>
      <c r="L203" s="224"/>
      <c r="M203" s="309"/>
      <c r="N203" s="224"/>
      <c r="O203" s="237"/>
      <c r="P203" s="237"/>
      <c r="Q203" s="239"/>
      <c r="R203" s="239"/>
      <c r="S203" s="239"/>
      <c r="T203" s="216"/>
      <c r="U203" s="216"/>
      <c r="V203" s="216"/>
      <c r="W203" s="216"/>
      <c r="X203" s="216"/>
      <c r="Y203" s="216"/>
      <c r="Z203" s="216"/>
      <c r="AA203" s="216"/>
      <c r="AB203" s="216"/>
      <c r="AC203" s="216"/>
      <c r="AD203" s="216"/>
      <c r="AE203" s="216"/>
      <c r="AF203" s="216"/>
      <c r="AG203" s="214"/>
      <c r="AH203" s="214"/>
      <c r="AI203" s="214"/>
      <c r="AJ203" s="214"/>
      <c r="AK203" s="214"/>
      <c r="AL203" s="214"/>
      <c r="AM203" s="214"/>
      <c r="AN203" s="214"/>
      <c r="AO203" s="214"/>
      <c r="AP203" s="214"/>
      <c r="AQ203" s="216"/>
      <c r="AR203" s="214"/>
      <c r="AS203" s="237"/>
      <c r="AT203" s="240"/>
      <c r="AU203" s="242"/>
      <c r="AV203" s="252"/>
      <c r="AW203" s="242"/>
      <c r="AX203" s="224"/>
      <c r="AY203" s="224"/>
      <c r="AZ203" s="250"/>
      <c r="BA203" s="216"/>
      <c r="BB203" s="250"/>
      <c r="BC203" s="121"/>
      <c r="BD203" s="50"/>
      <c r="BE203" s="119"/>
    </row>
    <row r="204" spans="1:57" s="120" customFormat="1" ht="20.25" x14ac:dyDescent="0.3">
      <c r="A204" s="17"/>
      <c r="B204" s="213">
        <v>82</v>
      </c>
      <c r="C204" s="426" t="s">
        <v>257</v>
      </c>
      <c r="D204" s="427"/>
      <c r="E204" s="428"/>
      <c r="F204" s="223" t="s">
        <v>258</v>
      </c>
      <c r="G204" s="223" t="s">
        <v>92</v>
      </c>
      <c r="H204" s="223" t="s">
        <v>259</v>
      </c>
      <c r="I204" s="225" t="s">
        <v>384</v>
      </c>
      <c r="J204" s="233">
        <v>3.36</v>
      </c>
      <c r="K204" s="215">
        <f xml:space="preserve"> 17697*J204</f>
        <v>59461.919999999998</v>
      </c>
      <c r="L204" s="225"/>
      <c r="M204" s="308"/>
      <c r="N204" s="415">
        <v>12</v>
      </c>
      <c r="O204" s="235">
        <v>4</v>
      </c>
      <c r="P204" s="235"/>
      <c r="Q204" s="238"/>
      <c r="R204" s="238"/>
      <c r="S204" s="238"/>
      <c r="T204" s="223"/>
      <c r="U204" s="223"/>
      <c r="V204" s="223"/>
      <c r="W204" s="215"/>
      <c r="X204" s="215"/>
      <c r="Y204" s="215"/>
      <c r="Z204" s="215"/>
      <c r="AA204" s="215"/>
      <c r="AB204" s="215"/>
      <c r="AC204" s="215"/>
      <c r="AD204" s="215"/>
      <c r="AE204" s="215"/>
      <c r="AF204" s="215"/>
      <c r="AG204" s="213"/>
      <c r="AH204" s="213"/>
      <c r="AI204" s="213"/>
      <c r="AJ204" s="213"/>
      <c r="AK204" s="213"/>
      <c r="AL204" s="213"/>
      <c r="AM204" s="213"/>
      <c r="AN204" s="213"/>
      <c r="AO204" s="213"/>
      <c r="AP204" s="213"/>
      <c r="AQ204" s="213"/>
      <c r="AR204" s="213"/>
      <c r="AS204" s="235"/>
      <c r="AT204" s="235"/>
      <c r="AU204" s="235"/>
      <c r="AV204" s="243"/>
      <c r="AW204" s="241"/>
      <c r="AX204" s="223"/>
      <c r="AY204" s="223"/>
      <c r="AZ204" s="249"/>
      <c r="BA204" s="215"/>
      <c r="BB204" s="249"/>
      <c r="BC204" s="121"/>
      <c r="BD204" s="122"/>
      <c r="BE204" s="119"/>
    </row>
    <row r="205" spans="1:57" s="120" customFormat="1" ht="42" customHeight="1" x14ac:dyDescent="0.3">
      <c r="A205" s="17"/>
      <c r="B205" s="214"/>
      <c r="C205" s="429"/>
      <c r="D205" s="430"/>
      <c r="E205" s="431"/>
      <c r="F205" s="224"/>
      <c r="G205" s="224"/>
      <c r="H205" s="224"/>
      <c r="I205" s="226"/>
      <c r="J205" s="234"/>
      <c r="K205" s="216"/>
      <c r="L205" s="226"/>
      <c r="M205" s="309"/>
      <c r="N205" s="416"/>
      <c r="O205" s="240"/>
      <c r="P205" s="240"/>
      <c r="Q205" s="239"/>
      <c r="R205" s="239"/>
      <c r="S205" s="239"/>
      <c r="T205" s="224"/>
      <c r="U205" s="224"/>
      <c r="V205" s="224"/>
      <c r="W205" s="216"/>
      <c r="X205" s="216"/>
      <c r="Y205" s="216"/>
      <c r="Z205" s="216"/>
      <c r="AA205" s="216"/>
      <c r="AB205" s="216"/>
      <c r="AC205" s="216"/>
      <c r="AD205" s="216"/>
      <c r="AE205" s="216"/>
      <c r="AF205" s="216"/>
      <c r="AG205" s="214"/>
      <c r="AH205" s="214"/>
      <c r="AI205" s="214"/>
      <c r="AJ205" s="214"/>
      <c r="AK205" s="214"/>
      <c r="AL205" s="214"/>
      <c r="AM205" s="214"/>
      <c r="AN205" s="214"/>
      <c r="AO205" s="214"/>
      <c r="AP205" s="214"/>
      <c r="AQ205" s="214"/>
      <c r="AR205" s="214"/>
      <c r="AS205" s="240"/>
      <c r="AT205" s="240"/>
      <c r="AU205" s="240"/>
      <c r="AV205" s="244"/>
      <c r="AW205" s="242"/>
      <c r="AX205" s="224"/>
      <c r="AY205" s="224"/>
      <c r="AZ205" s="250"/>
      <c r="BA205" s="216"/>
      <c r="BB205" s="250"/>
      <c r="BC205" s="121"/>
      <c r="BD205" s="122"/>
      <c r="BE205" s="119"/>
    </row>
    <row r="206" spans="1:57" s="120" customFormat="1" ht="29.25" customHeight="1" x14ac:dyDescent="0.3">
      <c r="A206" s="17"/>
      <c r="B206" s="213">
        <v>83</v>
      </c>
      <c r="C206" s="217" t="s">
        <v>187</v>
      </c>
      <c r="D206" s="218"/>
      <c r="E206" s="219"/>
      <c r="F206" s="223" t="s">
        <v>72</v>
      </c>
      <c r="G206" s="223" t="s">
        <v>105</v>
      </c>
      <c r="H206" s="223" t="s">
        <v>162</v>
      </c>
      <c r="I206" s="225" t="s">
        <v>371</v>
      </c>
      <c r="J206" s="241">
        <v>4.95</v>
      </c>
      <c r="K206" s="215">
        <f xml:space="preserve"> 17697*J206</f>
        <v>87600.150000000009</v>
      </c>
      <c r="L206" s="223"/>
      <c r="M206" s="308"/>
      <c r="N206" s="223"/>
      <c r="O206" s="236">
        <v>18</v>
      </c>
      <c r="P206" s="236"/>
      <c r="Q206" s="238"/>
      <c r="R206" s="238"/>
      <c r="S206" s="238"/>
      <c r="T206" s="215"/>
      <c r="U206" s="215"/>
      <c r="V206" s="215"/>
      <c r="W206" s="215"/>
      <c r="X206" s="215"/>
      <c r="Y206" s="215"/>
      <c r="Z206" s="215"/>
      <c r="AA206" s="215"/>
      <c r="AB206" s="215"/>
      <c r="AC206" s="215"/>
      <c r="AD206" s="215"/>
      <c r="AE206" s="215"/>
      <c r="AF206" s="215"/>
      <c r="AG206" s="213"/>
      <c r="AH206" s="213"/>
      <c r="AI206" s="213"/>
      <c r="AJ206" s="213"/>
      <c r="AK206" s="213"/>
      <c r="AL206" s="213"/>
      <c r="AM206" s="213"/>
      <c r="AN206" s="213"/>
      <c r="AO206" s="213"/>
      <c r="AP206" s="213"/>
      <c r="AQ206" s="213"/>
      <c r="AR206" s="213"/>
      <c r="AS206" s="235"/>
      <c r="AT206" s="235"/>
      <c r="AU206" s="235"/>
      <c r="AV206" s="243"/>
      <c r="AW206" s="241"/>
      <c r="AX206" s="223"/>
      <c r="AY206" s="223"/>
      <c r="AZ206" s="249"/>
      <c r="BA206" s="215"/>
      <c r="BB206" s="249"/>
      <c r="BC206" s="121"/>
      <c r="BD206" s="50"/>
      <c r="BE206" s="119"/>
    </row>
    <row r="207" spans="1:57" s="120" customFormat="1" ht="29.25" customHeight="1" x14ac:dyDescent="0.3">
      <c r="A207" s="17"/>
      <c r="B207" s="214"/>
      <c r="C207" s="220"/>
      <c r="D207" s="221"/>
      <c r="E207" s="222"/>
      <c r="F207" s="224"/>
      <c r="G207" s="224"/>
      <c r="H207" s="224"/>
      <c r="I207" s="226"/>
      <c r="J207" s="242"/>
      <c r="K207" s="216"/>
      <c r="L207" s="224"/>
      <c r="M207" s="309"/>
      <c r="N207" s="224"/>
      <c r="O207" s="237"/>
      <c r="P207" s="237"/>
      <c r="Q207" s="239"/>
      <c r="R207" s="239"/>
      <c r="S207" s="239"/>
      <c r="T207" s="216"/>
      <c r="U207" s="216"/>
      <c r="V207" s="216"/>
      <c r="W207" s="216"/>
      <c r="X207" s="216"/>
      <c r="Y207" s="216"/>
      <c r="Z207" s="216"/>
      <c r="AA207" s="216"/>
      <c r="AB207" s="216"/>
      <c r="AC207" s="216"/>
      <c r="AD207" s="216"/>
      <c r="AE207" s="216"/>
      <c r="AF207" s="216"/>
      <c r="AG207" s="214"/>
      <c r="AH207" s="214"/>
      <c r="AI207" s="214"/>
      <c r="AJ207" s="214"/>
      <c r="AK207" s="214"/>
      <c r="AL207" s="214"/>
      <c r="AM207" s="214"/>
      <c r="AN207" s="214"/>
      <c r="AO207" s="214"/>
      <c r="AP207" s="214"/>
      <c r="AQ207" s="214"/>
      <c r="AR207" s="214"/>
      <c r="AS207" s="240"/>
      <c r="AT207" s="240"/>
      <c r="AU207" s="240"/>
      <c r="AV207" s="244"/>
      <c r="AW207" s="242"/>
      <c r="AX207" s="224"/>
      <c r="AY207" s="224"/>
      <c r="AZ207" s="250"/>
      <c r="BA207" s="216"/>
      <c r="BB207" s="250"/>
      <c r="BC207" s="121"/>
      <c r="BD207" s="50"/>
      <c r="BE207" s="119"/>
    </row>
    <row r="208" spans="1:57" s="120" customFormat="1" ht="39.75" customHeight="1" x14ac:dyDescent="0.3">
      <c r="A208" s="17"/>
      <c r="B208" s="213">
        <v>84</v>
      </c>
      <c r="C208" s="217" t="s">
        <v>300</v>
      </c>
      <c r="D208" s="218"/>
      <c r="E208" s="219"/>
      <c r="F208" s="223" t="s">
        <v>301</v>
      </c>
      <c r="G208" s="223" t="s">
        <v>105</v>
      </c>
      <c r="H208" s="223" t="s">
        <v>136</v>
      </c>
      <c r="I208" s="225" t="s">
        <v>391</v>
      </c>
      <c r="J208" s="241">
        <v>5.2</v>
      </c>
      <c r="K208" s="215">
        <f xml:space="preserve"> 17697*J208</f>
        <v>92024.400000000009</v>
      </c>
      <c r="L208" s="223"/>
      <c r="M208" s="308"/>
      <c r="N208" s="223"/>
      <c r="O208" s="236">
        <v>12</v>
      </c>
      <c r="P208" s="236"/>
      <c r="Q208" s="238"/>
      <c r="R208" s="238"/>
      <c r="S208" s="238"/>
      <c r="T208" s="215"/>
      <c r="U208" s="215"/>
      <c r="V208" s="215"/>
      <c r="W208" s="215"/>
      <c r="X208" s="215"/>
      <c r="Y208" s="215"/>
      <c r="Z208" s="215"/>
      <c r="AA208" s="215"/>
      <c r="AB208" s="215"/>
      <c r="AC208" s="215"/>
      <c r="AD208" s="215"/>
      <c r="AE208" s="215"/>
      <c r="AF208" s="215"/>
      <c r="AG208" s="213"/>
      <c r="AH208" s="213"/>
      <c r="AI208" s="213"/>
      <c r="AJ208" s="213"/>
      <c r="AK208" s="213"/>
      <c r="AL208" s="213"/>
      <c r="AM208" s="213"/>
      <c r="AN208" s="213"/>
      <c r="AO208" s="213"/>
      <c r="AP208" s="213"/>
      <c r="AQ208" s="213"/>
      <c r="AR208" s="213"/>
      <c r="AS208" s="235"/>
      <c r="AT208" s="235"/>
      <c r="AU208" s="235"/>
      <c r="AV208" s="243"/>
      <c r="AW208" s="241"/>
      <c r="AX208" s="223"/>
      <c r="AY208" s="223"/>
      <c r="AZ208" s="249"/>
      <c r="BA208" s="215"/>
      <c r="BB208" s="249"/>
      <c r="BC208" s="121"/>
      <c r="BD208" s="50"/>
      <c r="BE208" s="119"/>
    </row>
    <row r="209" spans="1:57" s="120" customFormat="1" ht="13.5" customHeight="1" x14ac:dyDescent="0.3">
      <c r="A209" s="17"/>
      <c r="B209" s="214"/>
      <c r="C209" s="220"/>
      <c r="D209" s="221"/>
      <c r="E209" s="222"/>
      <c r="F209" s="224"/>
      <c r="G209" s="224"/>
      <c r="H209" s="224"/>
      <c r="I209" s="226"/>
      <c r="J209" s="242"/>
      <c r="K209" s="216"/>
      <c r="L209" s="224"/>
      <c r="M209" s="309"/>
      <c r="N209" s="224"/>
      <c r="O209" s="237"/>
      <c r="P209" s="237"/>
      <c r="Q209" s="239"/>
      <c r="R209" s="239"/>
      <c r="S209" s="239"/>
      <c r="T209" s="216"/>
      <c r="U209" s="216"/>
      <c r="V209" s="216"/>
      <c r="W209" s="216"/>
      <c r="X209" s="216"/>
      <c r="Y209" s="216"/>
      <c r="Z209" s="216"/>
      <c r="AA209" s="216"/>
      <c r="AB209" s="216"/>
      <c r="AC209" s="216"/>
      <c r="AD209" s="216"/>
      <c r="AE209" s="216"/>
      <c r="AF209" s="216"/>
      <c r="AG209" s="214"/>
      <c r="AH209" s="214"/>
      <c r="AI209" s="214"/>
      <c r="AJ209" s="214"/>
      <c r="AK209" s="214"/>
      <c r="AL209" s="214"/>
      <c r="AM209" s="214"/>
      <c r="AN209" s="214"/>
      <c r="AO209" s="214"/>
      <c r="AP209" s="214"/>
      <c r="AQ209" s="214"/>
      <c r="AR209" s="214"/>
      <c r="AS209" s="240"/>
      <c r="AT209" s="240"/>
      <c r="AU209" s="240"/>
      <c r="AV209" s="244"/>
      <c r="AW209" s="242"/>
      <c r="AX209" s="224"/>
      <c r="AY209" s="224"/>
      <c r="AZ209" s="250"/>
      <c r="BA209" s="216"/>
      <c r="BB209" s="250"/>
      <c r="BC209" s="121"/>
      <c r="BD209" s="50"/>
      <c r="BE209" s="119"/>
    </row>
    <row r="210" spans="1:57" s="120" customFormat="1" ht="20.25" x14ac:dyDescent="0.3">
      <c r="A210" s="17"/>
      <c r="B210" s="213">
        <v>85</v>
      </c>
      <c r="C210" s="217" t="s">
        <v>185</v>
      </c>
      <c r="D210" s="218"/>
      <c r="E210" s="219"/>
      <c r="F210" s="223" t="s">
        <v>72</v>
      </c>
      <c r="G210" s="223" t="s">
        <v>105</v>
      </c>
      <c r="H210" s="223" t="s">
        <v>162</v>
      </c>
      <c r="I210" s="225" t="s">
        <v>278</v>
      </c>
      <c r="J210" s="241">
        <v>4.8600000000000003</v>
      </c>
      <c r="K210" s="215">
        <f xml:space="preserve"> 17697*J210</f>
        <v>86007.420000000013</v>
      </c>
      <c r="L210" s="223"/>
      <c r="M210" s="308"/>
      <c r="N210" s="223"/>
      <c r="O210" s="236">
        <v>19</v>
      </c>
      <c r="P210" s="236"/>
      <c r="Q210" s="238"/>
      <c r="R210" s="238"/>
      <c r="S210" s="238"/>
      <c r="T210" s="215"/>
      <c r="U210" s="215"/>
      <c r="V210" s="215"/>
      <c r="W210" s="215"/>
      <c r="X210" s="215"/>
      <c r="Y210" s="215"/>
      <c r="Z210" s="215"/>
      <c r="AA210" s="215"/>
      <c r="AB210" s="215"/>
      <c r="AC210" s="215"/>
      <c r="AD210" s="215"/>
      <c r="AE210" s="215"/>
      <c r="AF210" s="215"/>
      <c r="AG210" s="213"/>
      <c r="AH210" s="213"/>
      <c r="AI210" s="213"/>
      <c r="AJ210" s="213"/>
      <c r="AK210" s="213"/>
      <c r="AL210" s="213"/>
      <c r="AM210" s="213"/>
      <c r="AN210" s="213"/>
      <c r="AO210" s="213"/>
      <c r="AP210" s="213"/>
      <c r="AQ210" s="213"/>
      <c r="AR210" s="213"/>
      <c r="AS210" s="235"/>
      <c r="AT210" s="235"/>
      <c r="AU210" s="235"/>
      <c r="AV210" s="243"/>
      <c r="AW210" s="241"/>
      <c r="AX210" s="223"/>
      <c r="AY210" s="223"/>
      <c r="AZ210" s="249"/>
      <c r="BA210" s="215"/>
      <c r="BB210" s="249"/>
      <c r="BC210" s="121"/>
      <c r="BD210" s="50"/>
      <c r="BE210" s="119"/>
    </row>
    <row r="211" spans="1:57" s="120" customFormat="1" ht="24.75" customHeight="1" x14ac:dyDescent="0.3">
      <c r="A211" s="17"/>
      <c r="B211" s="214"/>
      <c r="C211" s="220"/>
      <c r="D211" s="221"/>
      <c r="E211" s="222"/>
      <c r="F211" s="224"/>
      <c r="G211" s="224"/>
      <c r="H211" s="224"/>
      <c r="I211" s="226"/>
      <c r="J211" s="242"/>
      <c r="K211" s="216"/>
      <c r="L211" s="224"/>
      <c r="M211" s="309"/>
      <c r="N211" s="224"/>
      <c r="O211" s="237"/>
      <c r="P211" s="237"/>
      <c r="Q211" s="239"/>
      <c r="R211" s="239"/>
      <c r="S211" s="239"/>
      <c r="T211" s="216"/>
      <c r="U211" s="216"/>
      <c r="V211" s="216"/>
      <c r="W211" s="216"/>
      <c r="X211" s="216"/>
      <c r="Y211" s="216"/>
      <c r="Z211" s="216"/>
      <c r="AA211" s="216"/>
      <c r="AB211" s="216"/>
      <c r="AC211" s="216"/>
      <c r="AD211" s="216"/>
      <c r="AE211" s="216"/>
      <c r="AF211" s="216"/>
      <c r="AG211" s="214"/>
      <c r="AH211" s="214"/>
      <c r="AI211" s="214"/>
      <c r="AJ211" s="214"/>
      <c r="AK211" s="214"/>
      <c r="AL211" s="214"/>
      <c r="AM211" s="214"/>
      <c r="AN211" s="214"/>
      <c r="AO211" s="214"/>
      <c r="AP211" s="214"/>
      <c r="AQ211" s="214"/>
      <c r="AR211" s="214"/>
      <c r="AS211" s="240"/>
      <c r="AT211" s="240"/>
      <c r="AU211" s="240"/>
      <c r="AV211" s="244"/>
      <c r="AW211" s="242"/>
      <c r="AX211" s="224"/>
      <c r="AY211" s="224"/>
      <c r="AZ211" s="250"/>
      <c r="BA211" s="216"/>
      <c r="BB211" s="250"/>
      <c r="BC211" s="121"/>
      <c r="BD211" s="50"/>
      <c r="BE211" s="119"/>
    </row>
    <row r="212" spans="1:57" s="120" customFormat="1" ht="20.25" x14ac:dyDescent="0.3">
      <c r="A212" s="17"/>
      <c r="B212" s="213">
        <v>86</v>
      </c>
      <c r="C212" s="217" t="s">
        <v>183</v>
      </c>
      <c r="D212" s="218"/>
      <c r="E212" s="219"/>
      <c r="F212" s="223" t="s">
        <v>184</v>
      </c>
      <c r="G212" s="223" t="s">
        <v>105</v>
      </c>
      <c r="H212" s="223" t="s">
        <v>162</v>
      </c>
      <c r="I212" s="225" t="s">
        <v>372</v>
      </c>
      <c r="J212" s="241">
        <v>4.95</v>
      </c>
      <c r="K212" s="215">
        <f xml:space="preserve"> 17697*J212</f>
        <v>87600.150000000009</v>
      </c>
      <c r="L212" s="223"/>
      <c r="M212" s="308"/>
      <c r="N212" s="223"/>
      <c r="O212" s="236">
        <v>18</v>
      </c>
      <c r="P212" s="236"/>
      <c r="Q212" s="238"/>
      <c r="R212" s="238"/>
      <c r="S212" s="238"/>
      <c r="T212" s="215"/>
      <c r="U212" s="424"/>
      <c r="V212" s="215"/>
      <c r="W212" s="215"/>
      <c r="X212" s="215"/>
      <c r="Y212" s="215"/>
      <c r="Z212" s="215"/>
      <c r="AA212" s="215"/>
      <c r="AB212" s="215"/>
      <c r="AC212" s="215"/>
      <c r="AD212" s="215"/>
      <c r="AE212" s="215"/>
      <c r="AF212" s="215"/>
      <c r="AG212" s="213"/>
      <c r="AH212" s="213"/>
      <c r="AI212" s="213"/>
      <c r="AJ212" s="213"/>
      <c r="AK212" s="213"/>
      <c r="AL212" s="213"/>
      <c r="AM212" s="213"/>
      <c r="AN212" s="213"/>
      <c r="AO212" s="213"/>
      <c r="AP212" s="213"/>
      <c r="AQ212" s="213"/>
      <c r="AR212" s="213"/>
      <c r="AS212" s="235"/>
      <c r="AT212" s="235"/>
      <c r="AU212" s="235"/>
      <c r="AV212" s="243"/>
      <c r="AW212" s="241"/>
      <c r="AX212" s="223"/>
      <c r="AY212" s="223"/>
      <c r="AZ212" s="249"/>
      <c r="BA212" s="215"/>
      <c r="BB212" s="249"/>
      <c r="BC212" s="121"/>
      <c r="BD212" s="50"/>
      <c r="BE212" s="119"/>
    </row>
    <row r="213" spans="1:57" s="120" customFormat="1" ht="55.5" customHeight="1" x14ac:dyDescent="0.3">
      <c r="A213" s="17"/>
      <c r="B213" s="214"/>
      <c r="C213" s="220"/>
      <c r="D213" s="221"/>
      <c r="E213" s="222"/>
      <c r="F213" s="224"/>
      <c r="G213" s="224"/>
      <c r="H213" s="224"/>
      <c r="I213" s="226"/>
      <c r="J213" s="242"/>
      <c r="K213" s="216"/>
      <c r="L213" s="224"/>
      <c r="M213" s="309"/>
      <c r="N213" s="224"/>
      <c r="O213" s="237"/>
      <c r="P213" s="237"/>
      <c r="Q213" s="239"/>
      <c r="R213" s="239"/>
      <c r="S213" s="239"/>
      <c r="T213" s="216"/>
      <c r="U213" s="425"/>
      <c r="V213" s="216"/>
      <c r="W213" s="216"/>
      <c r="X213" s="216"/>
      <c r="Y213" s="216"/>
      <c r="Z213" s="216"/>
      <c r="AA213" s="216"/>
      <c r="AB213" s="216"/>
      <c r="AC213" s="216"/>
      <c r="AD213" s="216"/>
      <c r="AE213" s="216"/>
      <c r="AF213" s="216"/>
      <c r="AG213" s="214"/>
      <c r="AH213" s="214"/>
      <c r="AI213" s="214"/>
      <c r="AJ213" s="214"/>
      <c r="AK213" s="214"/>
      <c r="AL213" s="214"/>
      <c r="AM213" s="214"/>
      <c r="AN213" s="214"/>
      <c r="AO213" s="214"/>
      <c r="AP213" s="214"/>
      <c r="AQ213" s="214"/>
      <c r="AR213" s="214"/>
      <c r="AS213" s="240"/>
      <c r="AT213" s="240"/>
      <c r="AU213" s="240"/>
      <c r="AV213" s="244"/>
      <c r="AW213" s="242"/>
      <c r="AX213" s="224"/>
      <c r="AY213" s="224"/>
      <c r="AZ213" s="250"/>
      <c r="BA213" s="216"/>
      <c r="BB213" s="250"/>
      <c r="BC213" s="121"/>
      <c r="BD213" s="50"/>
      <c r="BE213" s="119"/>
    </row>
    <row r="214" spans="1:57" s="120" customFormat="1" ht="29.25" customHeight="1" x14ac:dyDescent="0.3">
      <c r="A214" s="17"/>
      <c r="B214" s="213">
        <v>87</v>
      </c>
      <c r="C214" s="217" t="s">
        <v>181</v>
      </c>
      <c r="D214" s="218"/>
      <c r="E214" s="219"/>
      <c r="F214" s="223" t="s">
        <v>245</v>
      </c>
      <c r="G214" s="223" t="s">
        <v>91</v>
      </c>
      <c r="H214" s="223" t="s">
        <v>182</v>
      </c>
      <c r="I214" s="225" t="s">
        <v>395</v>
      </c>
      <c r="J214" s="223">
        <v>5.32</v>
      </c>
      <c r="K214" s="215">
        <f xml:space="preserve"> 17697*J214</f>
        <v>94148.040000000008</v>
      </c>
      <c r="L214" s="223"/>
      <c r="M214" s="308"/>
      <c r="N214" s="223"/>
      <c r="O214" s="236">
        <v>8</v>
      </c>
      <c r="P214" s="236"/>
      <c r="Q214" s="238"/>
      <c r="R214" s="238"/>
      <c r="S214" s="238"/>
      <c r="T214" s="215"/>
      <c r="U214" s="215"/>
      <c r="V214" s="424"/>
      <c r="W214" s="215"/>
      <c r="X214" s="215"/>
      <c r="Y214" s="215"/>
      <c r="Z214" s="215"/>
      <c r="AA214" s="215"/>
      <c r="AB214" s="215"/>
      <c r="AC214" s="215"/>
      <c r="AD214" s="215"/>
      <c r="AE214" s="215"/>
      <c r="AF214" s="215"/>
      <c r="AG214" s="213"/>
      <c r="AH214" s="213"/>
      <c r="AI214" s="213"/>
      <c r="AJ214" s="213"/>
      <c r="AK214" s="213"/>
      <c r="AL214" s="213"/>
      <c r="AM214" s="213"/>
      <c r="AN214" s="213"/>
      <c r="AO214" s="213"/>
      <c r="AP214" s="213"/>
      <c r="AQ214" s="213"/>
      <c r="AR214" s="213"/>
      <c r="AS214" s="235"/>
      <c r="AT214" s="235"/>
      <c r="AU214" s="235"/>
      <c r="AV214" s="243"/>
      <c r="AW214" s="241"/>
      <c r="AX214" s="223"/>
      <c r="AY214" s="223"/>
      <c r="AZ214" s="249"/>
      <c r="BA214" s="215"/>
      <c r="BB214" s="249"/>
      <c r="BC214" s="121"/>
      <c r="BD214" s="50"/>
      <c r="BE214" s="119"/>
    </row>
    <row r="215" spans="1:57" s="120" customFormat="1" ht="34.5" customHeight="1" x14ac:dyDescent="0.3">
      <c r="A215" s="17"/>
      <c r="B215" s="214"/>
      <c r="C215" s="220"/>
      <c r="D215" s="221"/>
      <c r="E215" s="222"/>
      <c r="F215" s="224"/>
      <c r="G215" s="224"/>
      <c r="H215" s="224"/>
      <c r="I215" s="226"/>
      <c r="J215" s="224"/>
      <c r="K215" s="216"/>
      <c r="L215" s="224"/>
      <c r="M215" s="309"/>
      <c r="N215" s="224"/>
      <c r="O215" s="237"/>
      <c r="P215" s="237"/>
      <c r="Q215" s="239"/>
      <c r="R215" s="239"/>
      <c r="S215" s="239"/>
      <c r="T215" s="216"/>
      <c r="U215" s="216"/>
      <c r="V215" s="425"/>
      <c r="W215" s="216"/>
      <c r="X215" s="216"/>
      <c r="Y215" s="216"/>
      <c r="Z215" s="216"/>
      <c r="AA215" s="216"/>
      <c r="AB215" s="216"/>
      <c r="AC215" s="216"/>
      <c r="AD215" s="216"/>
      <c r="AE215" s="216"/>
      <c r="AF215" s="216"/>
      <c r="AG215" s="214"/>
      <c r="AH215" s="214"/>
      <c r="AI215" s="214"/>
      <c r="AJ215" s="214"/>
      <c r="AK215" s="214"/>
      <c r="AL215" s="214"/>
      <c r="AM215" s="214"/>
      <c r="AN215" s="214"/>
      <c r="AO215" s="214"/>
      <c r="AP215" s="214"/>
      <c r="AQ215" s="214"/>
      <c r="AR215" s="214"/>
      <c r="AS215" s="240"/>
      <c r="AT215" s="240"/>
      <c r="AU215" s="240"/>
      <c r="AV215" s="244"/>
      <c r="AW215" s="242"/>
      <c r="AX215" s="224"/>
      <c r="AY215" s="224"/>
      <c r="AZ215" s="250"/>
      <c r="BA215" s="216"/>
      <c r="BB215" s="250"/>
      <c r="BC215" s="121"/>
      <c r="BD215" s="50"/>
      <c r="BE215" s="119"/>
    </row>
    <row r="216" spans="1:57" s="120" customFormat="1" ht="29.25" customHeight="1" x14ac:dyDescent="0.3">
      <c r="A216" s="17"/>
      <c r="B216" s="213">
        <v>88</v>
      </c>
      <c r="C216" s="217" t="s">
        <v>179</v>
      </c>
      <c r="D216" s="218"/>
      <c r="E216" s="219"/>
      <c r="F216" s="223" t="s">
        <v>180</v>
      </c>
      <c r="G216" s="223" t="s">
        <v>105</v>
      </c>
      <c r="H216" s="223" t="s">
        <v>136</v>
      </c>
      <c r="I216" s="225" t="s">
        <v>376</v>
      </c>
      <c r="J216" s="233">
        <v>5.2</v>
      </c>
      <c r="K216" s="215">
        <f xml:space="preserve"> 17697*J216</f>
        <v>92024.400000000009</v>
      </c>
      <c r="L216" s="223"/>
      <c r="M216" s="308"/>
      <c r="N216" s="417">
        <v>16</v>
      </c>
      <c r="O216" s="236"/>
      <c r="P216" s="236"/>
      <c r="Q216" s="238"/>
      <c r="R216" s="238"/>
      <c r="S216" s="238"/>
      <c r="T216" s="215"/>
      <c r="U216" s="215"/>
      <c r="V216" s="215"/>
      <c r="W216" s="215"/>
      <c r="X216" s="215"/>
      <c r="Y216" s="215"/>
      <c r="Z216" s="215"/>
      <c r="AA216" s="215"/>
      <c r="AB216" s="215"/>
      <c r="AC216" s="215"/>
      <c r="AD216" s="215"/>
      <c r="AE216" s="215"/>
      <c r="AF216" s="215"/>
      <c r="AG216" s="213"/>
      <c r="AH216" s="213"/>
      <c r="AI216" s="213"/>
      <c r="AJ216" s="213"/>
      <c r="AK216" s="213"/>
      <c r="AL216" s="213"/>
      <c r="AM216" s="213"/>
      <c r="AN216" s="213"/>
      <c r="AO216" s="213"/>
      <c r="AP216" s="213"/>
      <c r="AQ216" s="213"/>
      <c r="AR216" s="241"/>
      <c r="AS216" s="235"/>
      <c r="AT216" s="235"/>
      <c r="AU216" s="235"/>
      <c r="AV216" s="243"/>
      <c r="AW216" s="241"/>
      <c r="AX216" s="223"/>
      <c r="AY216" s="223"/>
      <c r="AZ216" s="249"/>
      <c r="BA216" s="215"/>
      <c r="BB216" s="249"/>
      <c r="BC216" s="121"/>
      <c r="BD216" s="50"/>
      <c r="BE216" s="119"/>
    </row>
    <row r="217" spans="1:57" s="120" customFormat="1" ht="29.25" customHeight="1" x14ac:dyDescent="0.3">
      <c r="A217" s="17"/>
      <c r="B217" s="214"/>
      <c r="C217" s="220"/>
      <c r="D217" s="221"/>
      <c r="E217" s="222"/>
      <c r="F217" s="224"/>
      <c r="G217" s="224"/>
      <c r="H217" s="224"/>
      <c r="I217" s="226"/>
      <c r="J217" s="234"/>
      <c r="K217" s="216"/>
      <c r="L217" s="224"/>
      <c r="M217" s="309"/>
      <c r="N217" s="418"/>
      <c r="O217" s="237"/>
      <c r="P217" s="237"/>
      <c r="Q217" s="239"/>
      <c r="R217" s="239"/>
      <c r="S217" s="239"/>
      <c r="T217" s="216"/>
      <c r="U217" s="216"/>
      <c r="V217" s="216"/>
      <c r="W217" s="216"/>
      <c r="X217" s="216"/>
      <c r="Y217" s="216"/>
      <c r="Z217" s="216"/>
      <c r="AA217" s="216"/>
      <c r="AB217" s="216"/>
      <c r="AC217" s="216"/>
      <c r="AD217" s="216"/>
      <c r="AE217" s="216"/>
      <c r="AF217" s="216"/>
      <c r="AG217" s="214"/>
      <c r="AH217" s="214"/>
      <c r="AI217" s="214"/>
      <c r="AJ217" s="214"/>
      <c r="AK217" s="214"/>
      <c r="AL217" s="214"/>
      <c r="AM217" s="214"/>
      <c r="AN217" s="214"/>
      <c r="AO217" s="214"/>
      <c r="AP217" s="214"/>
      <c r="AQ217" s="214"/>
      <c r="AR217" s="242"/>
      <c r="AS217" s="240"/>
      <c r="AT217" s="240"/>
      <c r="AU217" s="240"/>
      <c r="AV217" s="244"/>
      <c r="AW217" s="242"/>
      <c r="AX217" s="224"/>
      <c r="AY217" s="224"/>
      <c r="AZ217" s="250"/>
      <c r="BA217" s="216"/>
      <c r="BB217" s="250"/>
      <c r="BC217" s="121"/>
      <c r="BD217" s="50"/>
      <c r="BE217" s="119"/>
    </row>
    <row r="218" spans="1:57" s="120" customFormat="1" ht="45" customHeight="1" x14ac:dyDescent="0.3">
      <c r="A218" s="17"/>
      <c r="B218" s="213">
        <v>89</v>
      </c>
      <c r="C218" s="217" t="s">
        <v>108</v>
      </c>
      <c r="D218" s="218"/>
      <c r="E218" s="219"/>
      <c r="F218" s="223" t="s">
        <v>57</v>
      </c>
      <c r="G218" s="223" t="s">
        <v>93</v>
      </c>
      <c r="H218" s="223" t="s">
        <v>232</v>
      </c>
      <c r="I218" s="225" t="s">
        <v>374</v>
      </c>
      <c r="J218" s="223">
        <v>4.7300000000000004</v>
      </c>
      <c r="K218" s="215">
        <f xml:space="preserve"> 17697*J218</f>
        <v>83706.810000000012</v>
      </c>
      <c r="L218" s="223"/>
      <c r="M218" s="308"/>
      <c r="N218" s="223"/>
      <c r="O218" s="236">
        <v>2</v>
      </c>
      <c r="P218" s="236"/>
      <c r="Q218" s="238"/>
      <c r="R218" s="238"/>
      <c r="S218" s="238"/>
      <c r="T218" s="215"/>
      <c r="U218" s="215"/>
      <c r="V218" s="215"/>
      <c r="W218" s="215"/>
      <c r="X218" s="215"/>
      <c r="Y218" s="215"/>
      <c r="Z218" s="215"/>
      <c r="AA218" s="215"/>
      <c r="AB218" s="215"/>
      <c r="AC218" s="215"/>
      <c r="AD218" s="215"/>
      <c r="AE218" s="215"/>
      <c r="AF218" s="215"/>
      <c r="AG218" s="213"/>
      <c r="AH218" s="213"/>
      <c r="AI218" s="213"/>
      <c r="AJ218" s="213"/>
      <c r="AK218" s="213"/>
      <c r="AL218" s="213"/>
      <c r="AM218" s="213"/>
      <c r="AN218" s="213"/>
      <c r="AO218" s="213"/>
      <c r="AP218" s="213"/>
      <c r="AQ218" s="213"/>
      <c r="AR218" s="213"/>
      <c r="AS218" s="235"/>
      <c r="AT218" s="235"/>
      <c r="AU218" s="235"/>
      <c r="AV218" s="243"/>
      <c r="AW218" s="241"/>
      <c r="AX218" s="223"/>
      <c r="AY218" s="223"/>
      <c r="AZ218" s="249"/>
      <c r="BA218" s="215"/>
      <c r="BB218" s="249"/>
      <c r="BC218" s="121"/>
      <c r="BD218" s="50"/>
      <c r="BE218" s="119"/>
    </row>
    <row r="219" spans="1:57" s="120" customFormat="1" ht="3.75" customHeight="1" x14ac:dyDescent="0.3">
      <c r="A219" s="17"/>
      <c r="B219" s="214"/>
      <c r="C219" s="220"/>
      <c r="D219" s="221"/>
      <c r="E219" s="222"/>
      <c r="F219" s="224"/>
      <c r="G219" s="224"/>
      <c r="H219" s="224"/>
      <c r="I219" s="226"/>
      <c r="J219" s="224"/>
      <c r="K219" s="216"/>
      <c r="L219" s="224"/>
      <c r="M219" s="309"/>
      <c r="N219" s="224"/>
      <c r="O219" s="237"/>
      <c r="P219" s="237"/>
      <c r="Q219" s="239"/>
      <c r="R219" s="239"/>
      <c r="S219" s="239"/>
      <c r="T219" s="216"/>
      <c r="U219" s="216"/>
      <c r="V219" s="216"/>
      <c r="W219" s="216"/>
      <c r="X219" s="216"/>
      <c r="Y219" s="216"/>
      <c r="Z219" s="216"/>
      <c r="AA219" s="216"/>
      <c r="AB219" s="216"/>
      <c r="AC219" s="216"/>
      <c r="AD219" s="216"/>
      <c r="AE219" s="216"/>
      <c r="AF219" s="216"/>
      <c r="AG219" s="214"/>
      <c r="AH219" s="214"/>
      <c r="AI219" s="214"/>
      <c r="AJ219" s="214"/>
      <c r="AK219" s="214"/>
      <c r="AL219" s="214"/>
      <c r="AM219" s="214"/>
      <c r="AN219" s="214"/>
      <c r="AO219" s="214"/>
      <c r="AP219" s="214"/>
      <c r="AQ219" s="214"/>
      <c r="AR219" s="214"/>
      <c r="AS219" s="240"/>
      <c r="AT219" s="240"/>
      <c r="AU219" s="240"/>
      <c r="AV219" s="244"/>
      <c r="AW219" s="242"/>
      <c r="AX219" s="224"/>
      <c r="AY219" s="224"/>
      <c r="AZ219" s="250"/>
      <c r="BA219" s="216"/>
      <c r="BB219" s="250"/>
      <c r="BC219" s="121"/>
      <c r="BD219" s="50"/>
      <c r="BE219" s="119"/>
    </row>
    <row r="220" spans="1:57" s="120" customFormat="1" ht="20.25" customHeight="1" x14ac:dyDescent="0.3">
      <c r="A220" s="17"/>
      <c r="B220" s="213">
        <v>90</v>
      </c>
      <c r="C220" s="217" t="s">
        <v>108</v>
      </c>
      <c r="D220" s="218"/>
      <c r="E220" s="219"/>
      <c r="F220" s="223" t="s">
        <v>59</v>
      </c>
      <c r="G220" s="223" t="s">
        <v>91</v>
      </c>
      <c r="H220" s="223" t="s">
        <v>141</v>
      </c>
      <c r="I220" s="225" t="s">
        <v>374</v>
      </c>
      <c r="J220" s="233">
        <v>5.41</v>
      </c>
      <c r="K220" s="215">
        <f>17697*J220</f>
        <v>95740.77</v>
      </c>
      <c r="L220" s="223"/>
      <c r="M220" s="308"/>
      <c r="N220" s="223"/>
      <c r="O220" s="236">
        <v>22</v>
      </c>
      <c r="P220" s="236"/>
      <c r="Q220" s="238"/>
      <c r="R220" s="238"/>
      <c r="S220" s="238"/>
      <c r="T220" s="215"/>
      <c r="U220" s="215"/>
      <c r="V220" s="215"/>
      <c r="W220" s="215"/>
      <c r="X220" s="215"/>
      <c r="Y220" s="215"/>
      <c r="Z220" s="215"/>
      <c r="AA220" s="215"/>
      <c r="AB220" s="215"/>
      <c r="AC220" s="215"/>
      <c r="AD220" s="215"/>
      <c r="AE220" s="215"/>
      <c r="AF220" s="215"/>
      <c r="AG220" s="213"/>
      <c r="AH220" s="213"/>
      <c r="AI220" s="213"/>
      <c r="AJ220" s="215"/>
      <c r="AK220" s="213"/>
      <c r="AL220" s="213"/>
      <c r="AM220" s="213"/>
      <c r="AN220" s="213"/>
      <c r="AO220" s="213"/>
      <c r="AP220" s="213"/>
      <c r="AQ220" s="241"/>
      <c r="AR220" s="241"/>
      <c r="AS220" s="236"/>
      <c r="AT220" s="236"/>
      <c r="AU220" s="236"/>
      <c r="AV220" s="251"/>
      <c r="AW220" s="241"/>
      <c r="AX220" s="223"/>
      <c r="AY220" s="223"/>
      <c r="AZ220" s="249"/>
      <c r="BA220" s="215"/>
      <c r="BB220" s="249"/>
      <c r="BC220" s="121"/>
      <c r="BD220" s="50"/>
      <c r="BE220" s="119"/>
    </row>
    <row r="221" spans="1:57" s="120" customFormat="1" ht="27" customHeight="1" x14ac:dyDescent="0.3">
      <c r="A221" s="17"/>
      <c r="B221" s="214"/>
      <c r="C221" s="220"/>
      <c r="D221" s="221"/>
      <c r="E221" s="222"/>
      <c r="F221" s="224"/>
      <c r="G221" s="224"/>
      <c r="H221" s="224"/>
      <c r="I221" s="226"/>
      <c r="J221" s="234"/>
      <c r="K221" s="216"/>
      <c r="L221" s="224"/>
      <c r="M221" s="309"/>
      <c r="N221" s="224"/>
      <c r="O221" s="237"/>
      <c r="P221" s="237"/>
      <c r="Q221" s="239"/>
      <c r="R221" s="239"/>
      <c r="S221" s="239"/>
      <c r="T221" s="216"/>
      <c r="U221" s="216"/>
      <c r="V221" s="216"/>
      <c r="W221" s="216"/>
      <c r="X221" s="216"/>
      <c r="Y221" s="216"/>
      <c r="Z221" s="216"/>
      <c r="AA221" s="216"/>
      <c r="AB221" s="216"/>
      <c r="AC221" s="216"/>
      <c r="AD221" s="216"/>
      <c r="AE221" s="216"/>
      <c r="AF221" s="216"/>
      <c r="AG221" s="214"/>
      <c r="AH221" s="214"/>
      <c r="AI221" s="214"/>
      <c r="AJ221" s="216"/>
      <c r="AK221" s="214"/>
      <c r="AL221" s="214"/>
      <c r="AM221" s="214"/>
      <c r="AN221" s="214"/>
      <c r="AO221" s="214"/>
      <c r="AP221" s="214"/>
      <c r="AQ221" s="242"/>
      <c r="AR221" s="242"/>
      <c r="AS221" s="237"/>
      <c r="AT221" s="237"/>
      <c r="AU221" s="237"/>
      <c r="AV221" s="252"/>
      <c r="AW221" s="242"/>
      <c r="AX221" s="224"/>
      <c r="AY221" s="224"/>
      <c r="AZ221" s="250"/>
      <c r="BA221" s="216"/>
      <c r="BB221" s="250"/>
      <c r="BC221" s="121"/>
      <c r="BD221" s="50"/>
      <c r="BE221" s="119"/>
    </row>
    <row r="222" spans="1:57" s="120" customFormat="1" ht="20.25" x14ac:dyDescent="0.3">
      <c r="A222" s="17"/>
      <c r="B222" s="213">
        <v>91</v>
      </c>
      <c r="C222" s="217" t="s">
        <v>299</v>
      </c>
      <c r="D222" s="218"/>
      <c r="E222" s="219"/>
      <c r="F222" s="223" t="s">
        <v>177</v>
      </c>
      <c r="G222" s="223" t="s">
        <v>91</v>
      </c>
      <c r="H222" s="223" t="s">
        <v>141</v>
      </c>
      <c r="I222" s="225" t="s">
        <v>349</v>
      </c>
      <c r="J222" s="223">
        <v>5.32</v>
      </c>
      <c r="K222" s="215">
        <f xml:space="preserve"> 17697*J222</f>
        <v>94148.040000000008</v>
      </c>
      <c r="L222" s="223"/>
      <c r="M222" s="308"/>
      <c r="N222" s="223"/>
      <c r="O222" s="236">
        <v>23</v>
      </c>
      <c r="P222" s="236"/>
      <c r="Q222" s="238"/>
      <c r="R222" s="238"/>
      <c r="S222" s="238"/>
      <c r="T222" s="215"/>
      <c r="U222" s="215"/>
      <c r="V222" s="215"/>
      <c r="W222" s="215"/>
      <c r="X222" s="215"/>
      <c r="Y222" s="215"/>
      <c r="Z222" s="215"/>
      <c r="AA222" s="215"/>
      <c r="AB222" s="215"/>
      <c r="AC222" s="215"/>
      <c r="AD222" s="215"/>
      <c r="AE222" s="215"/>
      <c r="AF222" s="215"/>
      <c r="AG222" s="213"/>
      <c r="AH222" s="213"/>
      <c r="AI222" s="213"/>
      <c r="AJ222" s="213"/>
      <c r="AK222" s="213"/>
      <c r="AL222" s="213"/>
      <c r="AM222" s="213"/>
      <c r="AN222" s="213"/>
      <c r="AO222" s="213"/>
      <c r="AP222" s="213"/>
      <c r="AQ222" s="213"/>
      <c r="AR222" s="213"/>
      <c r="AS222" s="235"/>
      <c r="AT222" s="235"/>
      <c r="AU222" s="235"/>
      <c r="AV222" s="243"/>
      <c r="AW222" s="241"/>
      <c r="AX222" s="223"/>
      <c r="AY222" s="223"/>
      <c r="AZ222" s="249"/>
      <c r="BA222" s="215"/>
      <c r="BB222" s="249"/>
      <c r="BC222" s="121"/>
      <c r="BD222" s="50"/>
      <c r="BE222" s="119"/>
    </row>
    <row r="223" spans="1:57" s="120" customFormat="1" ht="36.75" customHeight="1" x14ac:dyDescent="0.3">
      <c r="A223" s="17"/>
      <c r="B223" s="214"/>
      <c r="C223" s="220"/>
      <c r="D223" s="221"/>
      <c r="E223" s="222"/>
      <c r="F223" s="224"/>
      <c r="G223" s="224"/>
      <c r="H223" s="224"/>
      <c r="I223" s="226"/>
      <c r="J223" s="224"/>
      <c r="K223" s="216"/>
      <c r="L223" s="224"/>
      <c r="M223" s="309"/>
      <c r="N223" s="224"/>
      <c r="O223" s="237"/>
      <c r="P223" s="237"/>
      <c r="Q223" s="239"/>
      <c r="R223" s="239"/>
      <c r="S223" s="239"/>
      <c r="T223" s="216"/>
      <c r="U223" s="216"/>
      <c r="V223" s="216"/>
      <c r="W223" s="216"/>
      <c r="X223" s="216"/>
      <c r="Y223" s="216"/>
      <c r="Z223" s="216"/>
      <c r="AA223" s="216"/>
      <c r="AB223" s="216"/>
      <c r="AC223" s="216"/>
      <c r="AD223" s="216"/>
      <c r="AE223" s="216"/>
      <c r="AF223" s="216"/>
      <c r="AG223" s="214"/>
      <c r="AH223" s="214"/>
      <c r="AI223" s="214"/>
      <c r="AJ223" s="214"/>
      <c r="AK223" s="214"/>
      <c r="AL223" s="214"/>
      <c r="AM223" s="214"/>
      <c r="AN223" s="214"/>
      <c r="AO223" s="214"/>
      <c r="AP223" s="214"/>
      <c r="AQ223" s="214"/>
      <c r="AR223" s="214"/>
      <c r="AS223" s="240"/>
      <c r="AT223" s="240"/>
      <c r="AU223" s="240"/>
      <c r="AV223" s="244"/>
      <c r="AW223" s="242"/>
      <c r="AX223" s="224"/>
      <c r="AY223" s="224"/>
      <c r="AZ223" s="250"/>
      <c r="BA223" s="216"/>
      <c r="BB223" s="250"/>
      <c r="BC223" s="121"/>
      <c r="BD223" s="50"/>
      <c r="BE223" s="119"/>
    </row>
    <row r="224" spans="1:57" s="120" customFormat="1" ht="20.25" x14ac:dyDescent="0.3">
      <c r="A224" s="17"/>
      <c r="B224" s="213">
        <v>92</v>
      </c>
      <c r="C224" s="217" t="s">
        <v>392</v>
      </c>
      <c r="D224" s="218"/>
      <c r="E224" s="219"/>
      <c r="F224" s="247" t="s">
        <v>63</v>
      </c>
      <c r="G224" s="223" t="s">
        <v>91</v>
      </c>
      <c r="H224" s="223" t="s">
        <v>156</v>
      </c>
      <c r="I224" s="225" t="s">
        <v>393</v>
      </c>
      <c r="J224" s="223">
        <v>5.24</v>
      </c>
      <c r="K224" s="215">
        <f xml:space="preserve"> 17697*J224</f>
        <v>92732.28</v>
      </c>
      <c r="L224" s="223"/>
      <c r="M224" s="308"/>
      <c r="N224" s="223"/>
      <c r="O224" s="236">
        <v>16</v>
      </c>
      <c r="P224" s="236">
        <v>8</v>
      </c>
      <c r="Q224" s="238"/>
      <c r="R224" s="238"/>
      <c r="S224" s="238"/>
      <c r="T224" s="251"/>
      <c r="U224" s="251"/>
      <c r="V224" s="251"/>
      <c r="W224" s="251"/>
      <c r="X224" s="251"/>
      <c r="Y224" s="251"/>
      <c r="Z224" s="251"/>
      <c r="AA224" s="251"/>
      <c r="AB224" s="251"/>
      <c r="AC224" s="251"/>
      <c r="AD224" s="251"/>
      <c r="AE224" s="251"/>
      <c r="AF224" s="215"/>
      <c r="AG224" s="243"/>
      <c r="AH224" s="251"/>
      <c r="AI224" s="251"/>
      <c r="AJ224" s="251"/>
      <c r="AK224" s="243"/>
      <c r="AL224" s="213"/>
      <c r="AM224" s="213"/>
      <c r="AN224" s="213"/>
      <c r="AO224" s="213"/>
      <c r="AP224" s="213"/>
      <c r="AQ224" s="213"/>
      <c r="AR224" s="213"/>
      <c r="AS224" s="235"/>
      <c r="AT224" s="235"/>
      <c r="AU224" s="235"/>
      <c r="AV224" s="243"/>
      <c r="AW224" s="241"/>
      <c r="AX224" s="223"/>
      <c r="AY224" s="223"/>
      <c r="AZ224" s="249"/>
      <c r="BA224" s="215"/>
      <c r="BB224" s="249"/>
      <c r="BC224" s="121"/>
      <c r="BD224" s="50"/>
      <c r="BE224" s="119"/>
    </row>
    <row r="225" spans="1:57" s="120" customFormat="1" ht="46.5" customHeight="1" x14ac:dyDescent="0.3">
      <c r="A225" s="17"/>
      <c r="B225" s="214"/>
      <c r="C225" s="220"/>
      <c r="D225" s="221"/>
      <c r="E225" s="222"/>
      <c r="F225" s="248"/>
      <c r="G225" s="224"/>
      <c r="H225" s="224"/>
      <c r="I225" s="226"/>
      <c r="J225" s="224"/>
      <c r="K225" s="216"/>
      <c r="L225" s="224"/>
      <c r="M225" s="309"/>
      <c r="N225" s="224"/>
      <c r="O225" s="237"/>
      <c r="P225" s="237"/>
      <c r="Q225" s="239"/>
      <c r="R225" s="239"/>
      <c r="S225" s="239"/>
      <c r="T225" s="252"/>
      <c r="U225" s="252"/>
      <c r="V225" s="252"/>
      <c r="W225" s="252"/>
      <c r="X225" s="252"/>
      <c r="Y225" s="252"/>
      <c r="Z225" s="252"/>
      <c r="AA225" s="252"/>
      <c r="AB225" s="252"/>
      <c r="AC225" s="252"/>
      <c r="AD225" s="252"/>
      <c r="AE225" s="252"/>
      <c r="AF225" s="216"/>
      <c r="AG225" s="244"/>
      <c r="AH225" s="252"/>
      <c r="AI225" s="252"/>
      <c r="AJ225" s="252"/>
      <c r="AK225" s="244"/>
      <c r="AL225" s="214"/>
      <c r="AM225" s="214"/>
      <c r="AN225" s="214"/>
      <c r="AO225" s="214"/>
      <c r="AP225" s="214"/>
      <c r="AQ225" s="214"/>
      <c r="AR225" s="214"/>
      <c r="AS225" s="240"/>
      <c r="AT225" s="240"/>
      <c r="AU225" s="240"/>
      <c r="AV225" s="244"/>
      <c r="AW225" s="242"/>
      <c r="AX225" s="224"/>
      <c r="AY225" s="224"/>
      <c r="AZ225" s="250"/>
      <c r="BA225" s="216"/>
      <c r="BB225" s="250"/>
      <c r="BC225" s="121"/>
      <c r="BD225" s="50"/>
      <c r="BE225" s="119"/>
    </row>
    <row r="226" spans="1:57" s="120" customFormat="1" ht="41.25" customHeight="1" x14ac:dyDescent="0.3">
      <c r="A226" s="17"/>
      <c r="B226" s="213">
        <v>93</v>
      </c>
      <c r="C226" s="217" t="s">
        <v>174</v>
      </c>
      <c r="D226" s="218"/>
      <c r="E226" s="219"/>
      <c r="F226" s="223" t="s">
        <v>175</v>
      </c>
      <c r="G226" s="223" t="s">
        <v>93</v>
      </c>
      <c r="H226" s="223" t="s">
        <v>200</v>
      </c>
      <c r="I226" s="225" t="s">
        <v>379</v>
      </c>
      <c r="J226" s="241">
        <v>4.7300000000000004</v>
      </c>
      <c r="K226" s="215">
        <f t="shared" ref="K226:K234" si="4" xml:space="preserve"> 17697*J226</f>
        <v>83706.810000000012</v>
      </c>
      <c r="L226" s="215">
        <v>0</v>
      </c>
      <c r="M226" s="249">
        <v>0</v>
      </c>
      <c r="N226" s="215">
        <v>0</v>
      </c>
      <c r="O226" s="236">
        <v>8</v>
      </c>
      <c r="P226" s="236"/>
      <c r="Q226" s="238"/>
      <c r="R226" s="238"/>
      <c r="S226" s="238"/>
      <c r="T226" s="215"/>
      <c r="U226" s="215"/>
      <c r="V226" s="215"/>
      <c r="W226" s="215"/>
      <c r="X226" s="215"/>
      <c r="Y226" s="215"/>
      <c r="Z226" s="215"/>
      <c r="AA226" s="215"/>
      <c r="AB226" s="215"/>
      <c r="AC226" s="215"/>
      <c r="AD226" s="215"/>
      <c r="AE226" s="215"/>
      <c r="AF226" s="215"/>
      <c r="AG226" s="213"/>
      <c r="AH226" s="213"/>
      <c r="AI226" s="213"/>
      <c r="AJ226" s="213"/>
      <c r="AK226" s="213"/>
      <c r="AL226" s="213"/>
      <c r="AM226" s="213"/>
      <c r="AN226" s="213"/>
      <c r="AO226" s="213"/>
      <c r="AP226" s="213"/>
      <c r="AQ226" s="213"/>
      <c r="AR226" s="213"/>
      <c r="AS226" s="235"/>
      <c r="AT226" s="235"/>
      <c r="AU226" s="235"/>
      <c r="AV226" s="243"/>
      <c r="AW226" s="215"/>
      <c r="AX226" s="215"/>
      <c r="AY226" s="215"/>
      <c r="AZ226" s="249"/>
      <c r="BA226" s="215"/>
      <c r="BB226" s="249"/>
      <c r="BC226" s="121"/>
      <c r="BD226" s="50"/>
      <c r="BE226" s="119"/>
    </row>
    <row r="227" spans="1:57" s="120" customFormat="1" ht="10.5" customHeight="1" x14ac:dyDescent="0.3">
      <c r="B227" s="214"/>
      <c r="C227" s="220"/>
      <c r="D227" s="221"/>
      <c r="E227" s="222"/>
      <c r="F227" s="224"/>
      <c r="G227" s="224"/>
      <c r="H227" s="224"/>
      <c r="I227" s="226"/>
      <c r="J227" s="242"/>
      <c r="K227" s="216"/>
      <c r="L227" s="216"/>
      <c r="M227" s="250"/>
      <c r="N227" s="216"/>
      <c r="O227" s="237"/>
      <c r="P227" s="237"/>
      <c r="Q227" s="239"/>
      <c r="R227" s="239"/>
      <c r="S227" s="239"/>
      <c r="T227" s="216"/>
      <c r="U227" s="216"/>
      <c r="V227" s="216"/>
      <c r="W227" s="216"/>
      <c r="X227" s="216"/>
      <c r="Y227" s="216"/>
      <c r="Z227" s="216"/>
      <c r="AA227" s="216"/>
      <c r="AB227" s="216"/>
      <c r="AC227" s="216"/>
      <c r="AD227" s="216"/>
      <c r="AE227" s="216"/>
      <c r="AF227" s="216"/>
      <c r="AG227" s="214"/>
      <c r="AH227" s="214"/>
      <c r="AI227" s="214"/>
      <c r="AJ227" s="214"/>
      <c r="AK227" s="214"/>
      <c r="AL227" s="214"/>
      <c r="AM227" s="214"/>
      <c r="AN227" s="214"/>
      <c r="AO227" s="214"/>
      <c r="AP227" s="214"/>
      <c r="AQ227" s="214"/>
      <c r="AR227" s="214"/>
      <c r="AS227" s="240"/>
      <c r="AT227" s="240"/>
      <c r="AU227" s="240"/>
      <c r="AV227" s="244"/>
      <c r="AW227" s="216"/>
      <c r="AX227" s="216"/>
      <c r="AY227" s="216"/>
      <c r="AZ227" s="250"/>
      <c r="BA227" s="216"/>
      <c r="BB227" s="250"/>
      <c r="BC227" s="121"/>
      <c r="BD227" s="50"/>
      <c r="BE227" s="119"/>
    </row>
    <row r="228" spans="1:57" s="120" customFormat="1" ht="31.5" customHeight="1" x14ac:dyDescent="0.3">
      <c r="A228" s="17"/>
      <c r="B228" s="213">
        <v>94</v>
      </c>
      <c r="C228" s="217" t="s">
        <v>172</v>
      </c>
      <c r="D228" s="218"/>
      <c r="E228" s="219"/>
      <c r="F228" s="223" t="s">
        <v>173</v>
      </c>
      <c r="G228" s="223" t="s">
        <v>105</v>
      </c>
      <c r="H228" s="223" t="s">
        <v>162</v>
      </c>
      <c r="I228" s="225" t="s">
        <v>362</v>
      </c>
      <c r="J228" s="223">
        <v>5.12</v>
      </c>
      <c r="K228" s="215">
        <f t="shared" si="4"/>
        <v>90608.639999999999</v>
      </c>
      <c r="L228" s="223"/>
      <c r="M228" s="308"/>
      <c r="N228" s="223"/>
      <c r="O228" s="236">
        <v>10</v>
      </c>
      <c r="P228" s="236">
        <v>14</v>
      </c>
      <c r="Q228" s="238"/>
      <c r="R228" s="238"/>
      <c r="S228" s="238"/>
      <c r="T228" s="215"/>
      <c r="U228" s="215"/>
      <c r="V228" s="215"/>
      <c r="W228" s="215"/>
      <c r="X228" s="215"/>
      <c r="Y228" s="215"/>
      <c r="Z228" s="215"/>
      <c r="AA228" s="215"/>
      <c r="AB228" s="215"/>
      <c r="AC228" s="215"/>
      <c r="AD228" s="215"/>
      <c r="AE228" s="215"/>
      <c r="AF228" s="215"/>
      <c r="AG228" s="213"/>
      <c r="AH228" s="213"/>
      <c r="AI228" s="213"/>
      <c r="AJ228" s="213"/>
      <c r="AK228" s="213"/>
      <c r="AL228" s="213"/>
      <c r="AM228" s="213"/>
      <c r="AN228" s="213"/>
      <c r="AO228" s="213"/>
      <c r="AP228" s="213"/>
      <c r="AQ228" s="213"/>
      <c r="AR228" s="213"/>
      <c r="AS228" s="235"/>
      <c r="AT228" s="235"/>
      <c r="AU228" s="235"/>
      <c r="AV228" s="243"/>
      <c r="AW228" s="241"/>
      <c r="AX228" s="223"/>
      <c r="AY228" s="223"/>
      <c r="AZ228" s="249"/>
      <c r="BA228" s="215"/>
      <c r="BB228" s="249"/>
      <c r="BC228" s="121"/>
      <c r="BD228" s="50"/>
      <c r="BE228" s="119"/>
    </row>
    <row r="229" spans="1:57" s="120" customFormat="1" ht="29.25" customHeight="1" x14ac:dyDescent="0.3">
      <c r="A229" s="17"/>
      <c r="B229" s="214"/>
      <c r="C229" s="220"/>
      <c r="D229" s="221"/>
      <c r="E229" s="222"/>
      <c r="F229" s="224"/>
      <c r="G229" s="224"/>
      <c r="H229" s="224"/>
      <c r="I229" s="226"/>
      <c r="J229" s="224"/>
      <c r="K229" s="216"/>
      <c r="L229" s="224"/>
      <c r="M229" s="309"/>
      <c r="N229" s="224"/>
      <c r="O229" s="237"/>
      <c r="P229" s="237"/>
      <c r="Q229" s="239"/>
      <c r="R229" s="239"/>
      <c r="S229" s="239"/>
      <c r="T229" s="216"/>
      <c r="U229" s="216"/>
      <c r="V229" s="216"/>
      <c r="W229" s="216"/>
      <c r="X229" s="216"/>
      <c r="Y229" s="216"/>
      <c r="Z229" s="216"/>
      <c r="AA229" s="216"/>
      <c r="AB229" s="216"/>
      <c r="AC229" s="216"/>
      <c r="AD229" s="216"/>
      <c r="AE229" s="216"/>
      <c r="AF229" s="216"/>
      <c r="AG229" s="214"/>
      <c r="AH229" s="214"/>
      <c r="AI229" s="214"/>
      <c r="AJ229" s="214"/>
      <c r="AK229" s="214"/>
      <c r="AL229" s="214"/>
      <c r="AM229" s="214"/>
      <c r="AN229" s="214"/>
      <c r="AO229" s="214"/>
      <c r="AP229" s="214"/>
      <c r="AQ229" s="214"/>
      <c r="AR229" s="214"/>
      <c r="AS229" s="240"/>
      <c r="AT229" s="240"/>
      <c r="AU229" s="240"/>
      <c r="AV229" s="244"/>
      <c r="AW229" s="242"/>
      <c r="AX229" s="224"/>
      <c r="AY229" s="224"/>
      <c r="AZ229" s="250"/>
      <c r="BA229" s="216"/>
      <c r="BB229" s="250"/>
      <c r="BC229" s="121"/>
      <c r="BD229" s="50"/>
      <c r="BE229" s="119"/>
    </row>
    <row r="230" spans="1:57" s="120" customFormat="1" ht="29.25" customHeight="1" x14ac:dyDescent="0.3">
      <c r="A230" s="17"/>
      <c r="B230" s="213">
        <v>95</v>
      </c>
      <c r="C230" s="217" t="s">
        <v>171</v>
      </c>
      <c r="D230" s="218"/>
      <c r="E230" s="219"/>
      <c r="F230" s="223" t="s">
        <v>59</v>
      </c>
      <c r="G230" s="223" t="s">
        <v>105</v>
      </c>
      <c r="H230" s="223" t="s">
        <v>162</v>
      </c>
      <c r="I230" s="225" t="s">
        <v>333</v>
      </c>
      <c r="J230" s="241">
        <v>5.2</v>
      </c>
      <c r="K230" s="215">
        <f t="shared" si="4"/>
        <v>92024.400000000009</v>
      </c>
      <c r="L230" s="223"/>
      <c r="M230" s="308"/>
      <c r="N230" s="223"/>
      <c r="O230" s="236">
        <v>24</v>
      </c>
      <c r="P230" s="236"/>
      <c r="Q230" s="238"/>
      <c r="R230" s="238"/>
      <c r="S230" s="238"/>
      <c r="T230" s="215"/>
      <c r="U230" s="215"/>
      <c r="V230" s="215"/>
      <c r="W230" s="215"/>
      <c r="X230" s="215"/>
      <c r="Y230" s="215"/>
      <c r="Z230" s="215"/>
      <c r="AA230" s="215"/>
      <c r="AB230" s="215"/>
      <c r="AC230" s="215"/>
      <c r="AD230" s="215"/>
      <c r="AE230" s="215"/>
      <c r="AF230" s="215"/>
      <c r="AG230" s="213"/>
      <c r="AH230" s="213"/>
      <c r="AI230" s="213"/>
      <c r="AJ230" s="213"/>
      <c r="AK230" s="213"/>
      <c r="AL230" s="213"/>
      <c r="AM230" s="213"/>
      <c r="AN230" s="213"/>
      <c r="AO230" s="213"/>
      <c r="AP230" s="213"/>
      <c r="AQ230" s="213"/>
      <c r="AR230" s="213"/>
      <c r="AS230" s="235"/>
      <c r="AT230" s="235"/>
      <c r="AU230" s="235"/>
      <c r="AV230" s="243"/>
      <c r="AW230" s="241"/>
      <c r="AX230" s="223"/>
      <c r="AY230" s="223"/>
      <c r="AZ230" s="249"/>
      <c r="BA230" s="215"/>
      <c r="BB230" s="249"/>
      <c r="BC230" s="121"/>
      <c r="BD230" s="50"/>
      <c r="BE230" s="119"/>
    </row>
    <row r="231" spans="1:57" s="120" customFormat="1" ht="29.25" customHeight="1" x14ac:dyDescent="0.3">
      <c r="A231" s="17"/>
      <c r="B231" s="214"/>
      <c r="C231" s="220"/>
      <c r="D231" s="221"/>
      <c r="E231" s="222"/>
      <c r="F231" s="224"/>
      <c r="G231" s="224"/>
      <c r="H231" s="224"/>
      <c r="I231" s="226"/>
      <c r="J231" s="242"/>
      <c r="K231" s="216"/>
      <c r="L231" s="224"/>
      <c r="M231" s="309"/>
      <c r="N231" s="224"/>
      <c r="O231" s="237"/>
      <c r="P231" s="237"/>
      <c r="Q231" s="239"/>
      <c r="R231" s="239"/>
      <c r="S231" s="239"/>
      <c r="T231" s="216"/>
      <c r="U231" s="216"/>
      <c r="V231" s="216"/>
      <c r="W231" s="216"/>
      <c r="X231" s="216"/>
      <c r="Y231" s="216"/>
      <c r="Z231" s="216"/>
      <c r="AA231" s="216"/>
      <c r="AB231" s="216"/>
      <c r="AC231" s="216"/>
      <c r="AD231" s="216"/>
      <c r="AE231" s="216"/>
      <c r="AF231" s="216"/>
      <c r="AG231" s="214"/>
      <c r="AH231" s="214"/>
      <c r="AI231" s="214"/>
      <c r="AJ231" s="214"/>
      <c r="AK231" s="214"/>
      <c r="AL231" s="214"/>
      <c r="AM231" s="214"/>
      <c r="AN231" s="214"/>
      <c r="AO231" s="214"/>
      <c r="AP231" s="214"/>
      <c r="AQ231" s="214"/>
      <c r="AR231" s="214"/>
      <c r="AS231" s="240"/>
      <c r="AT231" s="240"/>
      <c r="AU231" s="240"/>
      <c r="AV231" s="244"/>
      <c r="AW231" s="242"/>
      <c r="AX231" s="224"/>
      <c r="AY231" s="224"/>
      <c r="AZ231" s="250"/>
      <c r="BA231" s="216"/>
      <c r="BB231" s="250"/>
      <c r="BC231" s="121"/>
      <c r="BD231" s="50"/>
      <c r="BE231" s="119"/>
    </row>
    <row r="232" spans="1:57" s="120" customFormat="1" ht="29.25" customHeight="1" x14ac:dyDescent="0.3">
      <c r="A232" s="17"/>
      <c r="B232" s="213">
        <v>96</v>
      </c>
      <c r="C232" s="217" t="s">
        <v>170</v>
      </c>
      <c r="D232" s="218"/>
      <c r="E232" s="219"/>
      <c r="F232" s="223" t="s">
        <v>231</v>
      </c>
      <c r="G232" s="223" t="s">
        <v>91</v>
      </c>
      <c r="H232" s="223" t="s">
        <v>156</v>
      </c>
      <c r="I232" s="225" t="s">
        <v>285</v>
      </c>
      <c r="J232" s="233">
        <v>5.41</v>
      </c>
      <c r="K232" s="215">
        <f t="shared" si="4"/>
        <v>95740.77</v>
      </c>
      <c r="L232" s="223"/>
      <c r="M232" s="308"/>
      <c r="N232" s="223"/>
      <c r="O232" s="236">
        <v>24</v>
      </c>
      <c r="P232" s="236"/>
      <c r="Q232" s="238"/>
      <c r="R232" s="238"/>
      <c r="S232" s="238"/>
      <c r="T232" s="215"/>
      <c r="U232" s="215"/>
      <c r="V232" s="215"/>
      <c r="W232" s="215"/>
      <c r="X232" s="215"/>
      <c r="Y232" s="215"/>
      <c r="Z232" s="215"/>
      <c r="AA232" s="215"/>
      <c r="AB232" s="215"/>
      <c r="AC232" s="215"/>
      <c r="AD232" s="215"/>
      <c r="AE232" s="215"/>
      <c r="AF232" s="215"/>
      <c r="AG232" s="213"/>
      <c r="AH232" s="213"/>
      <c r="AI232" s="213"/>
      <c r="AJ232" s="213"/>
      <c r="AK232" s="213"/>
      <c r="AL232" s="213"/>
      <c r="AM232" s="213"/>
      <c r="AN232" s="213"/>
      <c r="AO232" s="213"/>
      <c r="AP232" s="213"/>
      <c r="AQ232" s="241"/>
      <c r="AR232" s="213"/>
      <c r="AS232" s="236"/>
      <c r="AT232" s="236"/>
      <c r="AU232" s="235"/>
      <c r="AV232" s="251"/>
      <c r="AW232" s="241"/>
      <c r="AX232" s="223"/>
      <c r="AY232" s="223"/>
      <c r="AZ232" s="249"/>
      <c r="BA232" s="215"/>
      <c r="BB232" s="249"/>
      <c r="BC232" s="121"/>
      <c r="BD232" s="50"/>
      <c r="BE232" s="119"/>
    </row>
    <row r="233" spans="1:57" s="120" customFormat="1" ht="29.25" customHeight="1" x14ac:dyDescent="0.3">
      <c r="A233" s="17"/>
      <c r="B233" s="214"/>
      <c r="C233" s="220"/>
      <c r="D233" s="221"/>
      <c r="E233" s="222"/>
      <c r="F233" s="224"/>
      <c r="G233" s="224"/>
      <c r="H233" s="224"/>
      <c r="I233" s="226"/>
      <c r="J233" s="234"/>
      <c r="K233" s="216"/>
      <c r="L233" s="224"/>
      <c r="M233" s="309"/>
      <c r="N233" s="224"/>
      <c r="O233" s="237"/>
      <c r="P233" s="237"/>
      <c r="Q233" s="239"/>
      <c r="R233" s="239"/>
      <c r="S233" s="239"/>
      <c r="T233" s="216"/>
      <c r="U233" s="216"/>
      <c r="V233" s="216"/>
      <c r="W233" s="216"/>
      <c r="X233" s="216"/>
      <c r="Y233" s="216"/>
      <c r="Z233" s="216"/>
      <c r="AA233" s="216"/>
      <c r="AB233" s="216"/>
      <c r="AC233" s="216"/>
      <c r="AD233" s="216"/>
      <c r="AE233" s="216"/>
      <c r="AF233" s="216"/>
      <c r="AG233" s="214"/>
      <c r="AH233" s="214"/>
      <c r="AI233" s="214"/>
      <c r="AJ233" s="214"/>
      <c r="AK233" s="214"/>
      <c r="AL233" s="214"/>
      <c r="AM233" s="214"/>
      <c r="AN233" s="214"/>
      <c r="AO233" s="214"/>
      <c r="AP233" s="214"/>
      <c r="AQ233" s="242"/>
      <c r="AR233" s="214"/>
      <c r="AS233" s="237"/>
      <c r="AT233" s="237"/>
      <c r="AU233" s="240"/>
      <c r="AV233" s="252"/>
      <c r="AW233" s="242"/>
      <c r="AX233" s="224"/>
      <c r="AY233" s="224"/>
      <c r="AZ233" s="250"/>
      <c r="BA233" s="216"/>
      <c r="BB233" s="250"/>
      <c r="BC233" s="121"/>
      <c r="BD233" s="50"/>
      <c r="BE233" s="119"/>
    </row>
    <row r="234" spans="1:57" s="120" customFormat="1" ht="29.25" customHeight="1" x14ac:dyDescent="0.3">
      <c r="A234" s="17"/>
      <c r="B234" s="213">
        <v>97</v>
      </c>
      <c r="C234" s="217" t="s">
        <v>169</v>
      </c>
      <c r="D234" s="218"/>
      <c r="E234" s="219"/>
      <c r="F234" s="223" t="s">
        <v>59</v>
      </c>
      <c r="G234" s="223" t="s">
        <v>91</v>
      </c>
      <c r="H234" s="223" t="s">
        <v>141</v>
      </c>
      <c r="I234" s="225" t="s">
        <v>363</v>
      </c>
      <c r="J234" s="241">
        <v>5.41</v>
      </c>
      <c r="K234" s="215">
        <f t="shared" si="4"/>
        <v>95740.77</v>
      </c>
      <c r="L234" s="223"/>
      <c r="M234" s="308"/>
      <c r="N234" s="223"/>
      <c r="O234" s="236">
        <v>3</v>
      </c>
      <c r="P234" s="236">
        <v>20</v>
      </c>
      <c r="Q234" s="238"/>
      <c r="R234" s="238"/>
      <c r="S234" s="238"/>
      <c r="T234" s="215"/>
      <c r="U234" s="215"/>
      <c r="V234" s="215"/>
      <c r="W234" s="215"/>
      <c r="X234" s="215"/>
      <c r="Y234" s="215"/>
      <c r="Z234" s="215"/>
      <c r="AA234" s="215"/>
      <c r="AB234" s="215"/>
      <c r="AC234" s="215"/>
      <c r="AD234" s="215"/>
      <c r="AE234" s="215"/>
      <c r="AF234" s="215"/>
      <c r="AG234" s="213"/>
      <c r="AH234" s="213"/>
      <c r="AI234" s="213"/>
      <c r="AJ234" s="213"/>
      <c r="AK234" s="213"/>
      <c r="AL234" s="213"/>
      <c r="AM234" s="213"/>
      <c r="AN234" s="213"/>
      <c r="AO234" s="213"/>
      <c r="AP234" s="213"/>
      <c r="AQ234" s="213"/>
      <c r="AR234" s="213"/>
      <c r="AS234" s="235"/>
      <c r="AT234" s="235"/>
      <c r="AU234" s="235"/>
      <c r="AV234" s="243"/>
      <c r="AW234" s="241"/>
      <c r="AX234" s="223"/>
      <c r="AY234" s="223"/>
      <c r="AZ234" s="249"/>
      <c r="BA234" s="215"/>
      <c r="BB234" s="249"/>
      <c r="BC234" s="121"/>
      <c r="BD234" s="50"/>
      <c r="BE234" s="119"/>
    </row>
    <row r="235" spans="1:57" s="120" customFormat="1" ht="29.25" customHeight="1" x14ac:dyDescent="0.3">
      <c r="A235" s="17"/>
      <c r="B235" s="214"/>
      <c r="C235" s="220"/>
      <c r="D235" s="221"/>
      <c r="E235" s="222"/>
      <c r="F235" s="224"/>
      <c r="G235" s="224"/>
      <c r="H235" s="224"/>
      <c r="I235" s="226"/>
      <c r="J235" s="242"/>
      <c r="K235" s="216"/>
      <c r="L235" s="224"/>
      <c r="M235" s="309"/>
      <c r="N235" s="224"/>
      <c r="O235" s="237"/>
      <c r="P235" s="237"/>
      <c r="Q235" s="239"/>
      <c r="R235" s="239"/>
      <c r="S235" s="239"/>
      <c r="T235" s="216"/>
      <c r="U235" s="216"/>
      <c r="V235" s="216"/>
      <c r="W235" s="216"/>
      <c r="X235" s="216"/>
      <c r="Y235" s="216"/>
      <c r="Z235" s="216"/>
      <c r="AA235" s="216"/>
      <c r="AB235" s="216"/>
      <c r="AC235" s="216"/>
      <c r="AD235" s="216"/>
      <c r="AE235" s="216"/>
      <c r="AF235" s="216"/>
      <c r="AG235" s="214"/>
      <c r="AH235" s="214"/>
      <c r="AI235" s="214"/>
      <c r="AJ235" s="214"/>
      <c r="AK235" s="214"/>
      <c r="AL235" s="214"/>
      <c r="AM235" s="214"/>
      <c r="AN235" s="214"/>
      <c r="AO235" s="214"/>
      <c r="AP235" s="214"/>
      <c r="AQ235" s="214"/>
      <c r="AR235" s="214"/>
      <c r="AS235" s="240"/>
      <c r="AT235" s="240"/>
      <c r="AU235" s="240"/>
      <c r="AV235" s="244"/>
      <c r="AW235" s="242"/>
      <c r="AX235" s="224"/>
      <c r="AY235" s="224"/>
      <c r="AZ235" s="250"/>
      <c r="BA235" s="216"/>
      <c r="BB235" s="250"/>
      <c r="BC235" s="169"/>
      <c r="BD235" s="50"/>
      <c r="BE235" s="119"/>
    </row>
    <row r="236" spans="1:57" s="120" customFormat="1" ht="29.25" customHeight="1" x14ac:dyDescent="0.3">
      <c r="A236" s="17"/>
      <c r="B236" s="213">
        <v>98</v>
      </c>
      <c r="C236" s="217" t="s">
        <v>208</v>
      </c>
      <c r="D236" s="218"/>
      <c r="E236" s="219"/>
      <c r="F236" s="223" t="s">
        <v>193</v>
      </c>
      <c r="G236" s="223" t="s">
        <v>91</v>
      </c>
      <c r="H236" s="223" t="s">
        <v>141</v>
      </c>
      <c r="I236" s="225" t="s">
        <v>394</v>
      </c>
      <c r="J236" s="233">
        <v>5.41</v>
      </c>
      <c r="K236" s="215">
        <f xml:space="preserve"> 17697*J236</f>
        <v>95740.77</v>
      </c>
      <c r="L236" s="223"/>
      <c r="M236" s="308"/>
      <c r="N236" s="417">
        <v>22</v>
      </c>
      <c r="O236" s="236"/>
      <c r="P236" s="236"/>
      <c r="Q236" s="238"/>
      <c r="R236" s="238"/>
      <c r="S236" s="238"/>
      <c r="T236" s="215"/>
      <c r="U236" s="215"/>
      <c r="V236" s="215"/>
      <c r="W236" s="215"/>
      <c r="X236" s="215"/>
      <c r="Y236" s="215"/>
      <c r="Z236" s="215"/>
      <c r="AA236" s="215"/>
      <c r="AB236" s="215"/>
      <c r="AC236" s="215"/>
      <c r="AD236" s="215"/>
      <c r="AE236" s="215"/>
      <c r="AF236" s="215"/>
      <c r="AG236" s="213"/>
      <c r="AH236" s="213"/>
      <c r="AI236" s="213"/>
      <c r="AJ236" s="213"/>
      <c r="AK236" s="213"/>
      <c r="AL236" s="213"/>
      <c r="AM236" s="213"/>
      <c r="AN236" s="213"/>
      <c r="AO236" s="213"/>
      <c r="AP236" s="213"/>
      <c r="AQ236" s="213"/>
      <c r="AR236" s="241"/>
      <c r="AS236" s="235"/>
      <c r="AT236" s="235"/>
      <c r="AU236" s="235"/>
      <c r="AV236" s="243"/>
      <c r="AW236" s="215"/>
      <c r="AX236" s="223"/>
      <c r="AY236" s="223"/>
      <c r="AZ236" s="249"/>
      <c r="BA236" s="215"/>
      <c r="BB236" s="249"/>
      <c r="BD236" s="50"/>
      <c r="BE236" s="119"/>
    </row>
    <row r="237" spans="1:57" s="120" customFormat="1" ht="29.25" customHeight="1" x14ac:dyDescent="0.3">
      <c r="A237" s="17"/>
      <c r="B237" s="214"/>
      <c r="C237" s="220"/>
      <c r="D237" s="221"/>
      <c r="E237" s="222"/>
      <c r="F237" s="224"/>
      <c r="G237" s="224"/>
      <c r="H237" s="224"/>
      <c r="I237" s="226"/>
      <c r="J237" s="234"/>
      <c r="K237" s="216"/>
      <c r="L237" s="224"/>
      <c r="M237" s="309"/>
      <c r="N237" s="418"/>
      <c r="O237" s="237"/>
      <c r="P237" s="237"/>
      <c r="Q237" s="239"/>
      <c r="R237" s="239"/>
      <c r="S237" s="239"/>
      <c r="T237" s="216"/>
      <c r="U237" s="216"/>
      <c r="V237" s="216"/>
      <c r="W237" s="216"/>
      <c r="X237" s="216"/>
      <c r="Y237" s="216"/>
      <c r="Z237" s="216"/>
      <c r="AA237" s="216"/>
      <c r="AB237" s="216"/>
      <c r="AC237" s="216"/>
      <c r="AD237" s="216"/>
      <c r="AE237" s="216"/>
      <c r="AF237" s="216"/>
      <c r="AG237" s="214"/>
      <c r="AH237" s="214"/>
      <c r="AI237" s="214"/>
      <c r="AJ237" s="214"/>
      <c r="AK237" s="214"/>
      <c r="AL237" s="214"/>
      <c r="AM237" s="214"/>
      <c r="AN237" s="214"/>
      <c r="AO237" s="214"/>
      <c r="AP237" s="214"/>
      <c r="AQ237" s="214"/>
      <c r="AR237" s="242"/>
      <c r="AS237" s="240"/>
      <c r="AT237" s="240"/>
      <c r="AU237" s="240"/>
      <c r="AV237" s="244"/>
      <c r="AW237" s="216"/>
      <c r="AX237" s="224"/>
      <c r="AY237" s="224"/>
      <c r="AZ237" s="250"/>
      <c r="BA237" s="216"/>
      <c r="BB237" s="250"/>
      <c r="BC237" s="169"/>
      <c r="BD237" s="50"/>
      <c r="BE237" s="119"/>
    </row>
    <row r="238" spans="1:57" s="120" customFormat="1" ht="35.25" customHeight="1" x14ac:dyDescent="0.3">
      <c r="A238" s="17"/>
      <c r="B238" s="213">
        <v>99</v>
      </c>
      <c r="C238" s="217" t="s">
        <v>164</v>
      </c>
      <c r="D238" s="218"/>
      <c r="E238" s="219"/>
      <c r="F238" s="223" t="s">
        <v>65</v>
      </c>
      <c r="G238" s="223" t="s">
        <v>105</v>
      </c>
      <c r="H238" s="223" t="s">
        <v>162</v>
      </c>
      <c r="I238" s="225" t="s">
        <v>334</v>
      </c>
      <c r="J238" s="223">
        <v>4.79</v>
      </c>
      <c r="K238" s="215">
        <f xml:space="preserve"> 17697*J238</f>
        <v>84768.63</v>
      </c>
      <c r="L238" s="223"/>
      <c r="M238" s="308"/>
      <c r="N238" s="223"/>
      <c r="O238" s="236">
        <v>24</v>
      </c>
      <c r="P238" s="236"/>
      <c r="Q238" s="238"/>
      <c r="R238" s="238"/>
      <c r="S238" s="238"/>
      <c r="T238" s="215"/>
      <c r="U238" s="215"/>
      <c r="V238" s="215"/>
      <c r="W238" s="215"/>
      <c r="X238" s="215"/>
      <c r="Y238" s="215"/>
      <c r="Z238" s="215"/>
      <c r="AA238" s="215"/>
      <c r="AB238" s="215"/>
      <c r="AC238" s="215"/>
      <c r="AD238" s="215"/>
      <c r="AE238" s="213"/>
      <c r="AF238" s="215"/>
      <c r="AG238" s="213"/>
      <c r="AH238" s="213"/>
      <c r="AI238" s="213"/>
      <c r="AJ238" s="213"/>
      <c r="AK238" s="213"/>
      <c r="AL238" s="213"/>
      <c r="AM238" s="213"/>
      <c r="AN238" s="213"/>
      <c r="AO238" s="213"/>
      <c r="AP238" s="213"/>
      <c r="AQ238" s="213"/>
      <c r="AR238" s="213"/>
      <c r="AS238" s="235"/>
      <c r="AT238" s="235"/>
      <c r="AU238" s="233"/>
      <c r="AV238" s="243"/>
      <c r="AW238" s="213"/>
      <c r="AX238" s="213"/>
      <c r="AY238" s="213"/>
      <c r="AZ238" s="249"/>
      <c r="BA238" s="215"/>
      <c r="BB238" s="249"/>
      <c r="BD238" s="50"/>
      <c r="BE238" s="119"/>
    </row>
    <row r="239" spans="1:57" s="120" customFormat="1" ht="37.5" customHeight="1" x14ac:dyDescent="0.3">
      <c r="A239" s="17"/>
      <c r="B239" s="214"/>
      <c r="C239" s="220"/>
      <c r="D239" s="221"/>
      <c r="E239" s="222"/>
      <c r="F239" s="224"/>
      <c r="G239" s="224"/>
      <c r="H239" s="224"/>
      <c r="I239" s="226"/>
      <c r="J239" s="224"/>
      <c r="K239" s="216"/>
      <c r="L239" s="224"/>
      <c r="M239" s="309"/>
      <c r="N239" s="224"/>
      <c r="O239" s="237"/>
      <c r="P239" s="237"/>
      <c r="Q239" s="239"/>
      <c r="R239" s="239"/>
      <c r="S239" s="239"/>
      <c r="T239" s="216"/>
      <c r="U239" s="216"/>
      <c r="V239" s="216"/>
      <c r="W239" s="216"/>
      <c r="X239" s="216"/>
      <c r="Y239" s="216"/>
      <c r="Z239" s="216"/>
      <c r="AA239" s="216"/>
      <c r="AB239" s="216"/>
      <c r="AC239" s="216"/>
      <c r="AD239" s="216"/>
      <c r="AE239" s="214"/>
      <c r="AF239" s="216"/>
      <c r="AG239" s="214"/>
      <c r="AH239" s="214"/>
      <c r="AI239" s="214"/>
      <c r="AJ239" s="214"/>
      <c r="AK239" s="214"/>
      <c r="AL239" s="214"/>
      <c r="AM239" s="214"/>
      <c r="AN239" s="214"/>
      <c r="AO239" s="214"/>
      <c r="AP239" s="214"/>
      <c r="AQ239" s="214"/>
      <c r="AR239" s="214"/>
      <c r="AS239" s="240"/>
      <c r="AT239" s="240"/>
      <c r="AU239" s="234"/>
      <c r="AV239" s="244"/>
      <c r="AW239" s="214"/>
      <c r="AX239" s="214"/>
      <c r="AY239" s="214"/>
      <c r="AZ239" s="250"/>
      <c r="BA239" s="216"/>
      <c r="BB239" s="250"/>
      <c r="BC239" s="169"/>
      <c r="BD239" s="50"/>
      <c r="BE239" s="119"/>
    </row>
    <row r="240" spans="1:57" s="120" customFormat="1" ht="38.25" customHeight="1" x14ac:dyDescent="0.3">
      <c r="A240" s="17"/>
      <c r="B240" s="213">
        <v>100</v>
      </c>
      <c r="C240" s="217" t="s">
        <v>305</v>
      </c>
      <c r="D240" s="218"/>
      <c r="E240" s="219"/>
      <c r="F240" s="223" t="s">
        <v>57</v>
      </c>
      <c r="G240" s="223" t="s">
        <v>93</v>
      </c>
      <c r="H240" s="223" t="s">
        <v>412</v>
      </c>
      <c r="I240" s="225" t="s">
        <v>411</v>
      </c>
      <c r="J240" s="225">
        <v>4.1399999999999997</v>
      </c>
      <c r="K240" s="215">
        <f xml:space="preserve"> 17697*J240</f>
        <v>73265.579999999987</v>
      </c>
      <c r="L240" s="223"/>
      <c r="M240" s="308"/>
      <c r="N240" s="223">
        <v>18</v>
      </c>
      <c r="O240" s="236"/>
      <c r="P240" s="236"/>
      <c r="Q240" s="238"/>
      <c r="R240" s="238"/>
      <c r="S240" s="238"/>
      <c r="T240" s="424"/>
      <c r="U240" s="215"/>
      <c r="V240" s="215"/>
      <c r="W240" s="215"/>
      <c r="X240" s="215"/>
      <c r="Y240" s="215"/>
      <c r="Z240" s="215"/>
      <c r="AA240" s="215"/>
      <c r="AB240" s="215"/>
      <c r="AC240" s="215"/>
      <c r="AD240" s="215"/>
      <c r="AE240" s="215"/>
      <c r="AF240" s="215"/>
      <c r="AG240" s="213"/>
      <c r="AH240" s="213"/>
      <c r="AI240" s="213"/>
      <c r="AJ240" s="213"/>
      <c r="AK240" s="213"/>
      <c r="AL240" s="213"/>
      <c r="AM240" s="213"/>
      <c r="AN240" s="213"/>
      <c r="AO240" s="213"/>
      <c r="AP240" s="213"/>
      <c r="AQ240" s="213"/>
      <c r="AR240" s="241"/>
      <c r="AS240" s="235"/>
      <c r="AT240" s="233"/>
      <c r="AU240" s="233"/>
      <c r="AV240" s="243"/>
      <c r="AW240" s="215"/>
      <c r="AX240" s="236"/>
      <c r="AY240" s="223"/>
      <c r="AZ240" s="249"/>
      <c r="BA240" s="215"/>
      <c r="BB240" s="249"/>
      <c r="BC240" s="121"/>
      <c r="BD240" s="122"/>
      <c r="BE240" s="119"/>
    </row>
    <row r="241" spans="1:57" s="120" customFormat="1" ht="29.25" customHeight="1" x14ac:dyDescent="0.3">
      <c r="A241" s="17"/>
      <c r="B241" s="214"/>
      <c r="C241" s="220"/>
      <c r="D241" s="221"/>
      <c r="E241" s="222"/>
      <c r="F241" s="224"/>
      <c r="G241" s="224"/>
      <c r="H241" s="224"/>
      <c r="I241" s="226"/>
      <c r="J241" s="226"/>
      <c r="K241" s="216"/>
      <c r="L241" s="224"/>
      <c r="M241" s="309"/>
      <c r="N241" s="224"/>
      <c r="O241" s="237"/>
      <c r="P241" s="237"/>
      <c r="Q241" s="239"/>
      <c r="R241" s="239"/>
      <c r="S241" s="239"/>
      <c r="T241" s="425"/>
      <c r="U241" s="216"/>
      <c r="V241" s="216"/>
      <c r="W241" s="216"/>
      <c r="X241" s="216"/>
      <c r="Y241" s="216"/>
      <c r="Z241" s="216"/>
      <c r="AA241" s="216"/>
      <c r="AB241" s="216"/>
      <c r="AC241" s="216"/>
      <c r="AD241" s="216"/>
      <c r="AE241" s="216"/>
      <c r="AF241" s="216"/>
      <c r="AG241" s="214"/>
      <c r="AH241" s="214"/>
      <c r="AI241" s="214"/>
      <c r="AJ241" s="214"/>
      <c r="AK241" s="214"/>
      <c r="AL241" s="214"/>
      <c r="AM241" s="214"/>
      <c r="AN241" s="214"/>
      <c r="AO241" s="214"/>
      <c r="AP241" s="214"/>
      <c r="AQ241" s="214"/>
      <c r="AR241" s="242"/>
      <c r="AS241" s="240"/>
      <c r="AT241" s="234"/>
      <c r="AU241" s="234"/>
      <c r="AV241" s="244"/>
      <c r="AW241" s="216"/>
      <c r="AX241" s="237"/>
      <c r="AY241" s="224"/>
      <c r="AZ241" s="250"/>
      <c r="BA241" s="216"/>
      <c r="BB241" s="250"/>
      <c r="BC241" s="121"/>
      <c r="BD241" s="122"/>
      <c r="BE241" s="119"/>
    </row>
    <row r="242" spans="1:57" s="120" customFormat="1" ht="39.75" customHeight="1" x14ac:dyDescent="0.3">
      <c r="A242" s="17"/>
      <c r="B242" s="213">
        <v>101</v>
      </c>
      <c r="C242" s="217" t="s">
        <v>163</v>
      </c>
      <c r="D242" s="218"/>
      <c r="E242" s="219"/>
      <c r="F242" s="223" t="s">
        <v>64</v>
      </c>
      <c r="G242" s="223" t="s">
        <v>91</v>
      </c>
      <c r="H242" s="223" t="s">
        <v>156</v>
      </c>
      <c r="I242" s="225" t="s">
        <v>366</v>
      </c>
      <c r="J242" s="223">
        <v>5.32</v>
      </c>
      <c r="K242" s="215">
        <f xml:space="preserve"> 17697*J242</f>
        <v>94148.040000000008</v>
      </c>
      <c r="L242" s="223"/>
      <c r="M242" s="308"/>
      <c r="N242" s="223"/>
      <c r="O242" s="236">
        <v>24</v>
      </c>
      <c r="P242" s="236"/>
      <c r="Q242" s="238"/>
      <c r="R242" s="238"/>
      <c r="S242" s="238"/>
      <c r="T242" s="215"/>
      <c r="U242" s="215"/>
      <c r="V242" s="215"/>
      <c r="W242" s="215"/>
      <c r="X242" s="215"/>
      <c r="Y242" s="215"/>
      <c r="Z242" s="215"/>
      <c r="AA242" s="215"/>
      <c r="AB242" s="215"/>
      <c r="AC242" s="215"/>
      <c r="AD242" s="215"/>
      <c r="AE242" s="215"/>
      <c r="AF242" s="215"/>
      <c r="AG242" s="213"/>
      <c r="AH242" s="213"/>
      <c r="AI242" s="213"/>
      <c r="AJ242" s="213"/>
      <c r="AK242" s="213"/>
      <c r="AL242" s="213"/>
      <c r="AM242" s="213"/>
      <c r="AN242" s="213"/>
      <c r="AO242" s="213"/>
      <c r="AP242" s="213"/>
      <c r="AQ242" s="213"/>
      <c r="AR242" s="213"/>
      <c r="AS242" s="235"/>
      <c r="AT242" s="233"/>
      <c r="AU242" s="235"/>
      <c r="AV242" s="243"/>
      <c r="AW242" s="241"/>
      <c r="AX242" s="223"/>
      <c r="AY242" s="223"/>
      <c r="AZ242" s="249"/>
      <c r="BA242" s="215"/>
      <c r="BB242" s="249"/>
      <c r="BD242" s="50"/>
      <c r="BE242" s="119"/>
    </row>
    <row r="243" spans="1:57" s="120" customFormat="1" ht="27" customHeight="1" x14ac:dyDescent="0.3">
      <c r="A243" s="17"/>
      <c r="B243" s="214"/>
      <c r="C243" s="220"/>
      <c r="D243" s="221"/>
      <c r="E243" s="222"/>
      <c r="F243" s="224"/>
      <c r="G243" s="224"/>
      <c r="H243" s="224"/>
      <c r="I243" s="226"/>
      <c r="J243" s="224"/>
      <c r="K243" s="216"/>
      <c r="L243" s="224"/>
      <c r="M243" s="309"/>
      <c r="N243" s="224"/>
      <c r="O243" s="237"/>
      <c r="P243" s="237"/>
      <c r="Q243" s="239"/>
      <c r="R243" s="239"/>
      <c r="S243" s="239"/>
      <c r="T243" s="216"/>
      <c r="U243" s="216"/>
      <c r="V243" s="216"/>
      <c r="W243" s="216"/>
      <c r="X243" s="216"/>
      <c r="Y243" s="216"/>
      <c r="Z243" s="216"/>
      <c r="AA243" s="216"/>
      <c r="AB243" s="216"/>
      <c r="AC243" s="216"/>
      <c r="AD243" s="216"/>
      <c r="AE243" s="216"/>
      <c r="AF243" s="216"/>
      <c r="AG243" s="214"/>
      <c r="AH243" s="214"/>
      <c r="AI243" s="214"/>
      <c r="AJ243" s="214"/>
      <c r="AK243" s="214"/>
      <c r="AL243" s="214"/>
      <c r="AM243" s="214"/>
      <c r="AN243" s="214"/>
      <c r="AO243" s="214"/>
      <c r="AP243" s="214"/>
      <c r="AQ243" s="214"/>
      <c r="AR243" s="214"/>
      <c r="AS243" s="240"/>
      <c r="AT243" s="234"/>
      <c r="AU243" s="240"/>
      <c r="AV243" s="244"/>
      <c r="AW243" s="242"/>
      <c r="AX243" s="224"/>
      <c r="AY243" s="224"/>
      <c r="AZ243" s="250"/>
      <c r="BA243" s="216"/>
      <c r="BB243" s="250"/>
      <c r="BC243" s="169"/>
      <c r="BD243" s="50"/>
      <c r="BE243" s="119"/>
    </row>
    <row r="244" spans="1:57" s="120" customFormat="1" ht="30" customHeight="1" x14ac:dyDescent="0.3">
      <c r="A244" s="17"/>
      <c r="B244" s="213">
        <v>102</v>
      </c>
      <c r="C244" s="217" t="s">
        <v>161</v>
      </c>
      <c r="D244" s="218"/>
      <c r="E244" s="219"/>
      <c r="F244" s="223" t="s">
        <v>64</v>
      </c>
      <c r="G244" s="223" t="s">
        <v>105</v>
      </c>
      <c r="H244" s="223" t="s">
        <v>162</v>
      </c>
      <c r="I244" s="225" t="s">
        <v>335</v>
      </c>
      <c r="J244" s="241">
        <v>5.12</v>
      </c>
      <c r="K244" s="215">
        <f xml:space="preserve"> 17697*J244</f>
        <v>90608.639999999999</v>
      </c>
      <c r="L244" s="223"/>
      <c r="M244" s="308"/>
      <c r="N244" s="223"/>
      <c r="O244" s="236">
        <v>18</v>
      </c>
      <c r="P244" s="236">
        <v>4</v>
      </c>
      <c r="Q244" s="238"/>
      <c r="R244" s="238"/>
      <c r="S244" s="238"/>
      <c r="T244" s="215"/>
      <c r="U244" s="215"/>
      <c r="V244" s="215"/>
      <c r="W244" s="215"/>
      <c r="X244" s="215"/>
      <c r="Y244" s="215"/>
      <c r="Z244" s="215"/>
      <c r="AA244" s="215"/>
      <c r="AB244" s="215"/>
      <c r="AC244" s="215"/>
      <c r="AD244" s="215"/>
      <c r="AE244" s="215"/>
      <c r="AF244" s="215"/>
      <c r="AG244" s="213"/>
      <c r="AH244" s="213"/>
      <c r="AI244" s="213"/>
      <c r="AJ244" s="213"/>
      <c r="AK244" s="213"/>
      <c r="AL244" s="213"/>
      <c r="AM244" s="213"/>
      <c r="AN244" s="213"/>
      <c r="AO244" s="213"/>
      <c r="AP244" s="213"/>
      <c r="AQ244" s="213"/>
      <c r="AR244" s="213"/>
      <c r="AS244" s="235"/>
      <c r="AT244" s="235"/>
      <c r="AU244" s="233"/>
      <c r="AV244" s="243"/>
      <c r="AW244" s="241"/>
      <c r="AX244" s="223"/>
      <c r="AY244" s="223"/>
      <c r="AZ244" s="249"/>
      <c r="BA244" s="215"/>
      <c r="BB244" s="249"/>
      <c r="BD244" s="50"/>
      <c r="BE244" s="119"/>
    </row>
    <row r="245" spans="1:57" s="120" customFormat="1" ht="31.5" customHeight="1" x14ac:dyDescent="0.3">
      <c r="A245" s="17"/>
      <c r="B245" s="214"/>
      <c r="C245" s="220"/>
      <c r="D245" s="221"/>
      <c r="E245" s="222"/>
      <c r="F245" s="224"/>
      <c r="G245" s="224"/>
      <c r="H245" s="224"/>
      <c r="I245" s="226"/>
      <c r="J245" s="242"/>
      <c r="K245" s="216"/>
      <c r="L245" s="224"/>
      <c r="M245" s="309"/>
      <c r="N245" s="224"/>
      <c r="O245" s="237"/>
      <c r="P245" s="237"/>
      <c r="Q245" s="239"/>
      <c r="R245" s="239"/>
      <c r="S245" s="239"/>
      <c r="T245" s="216"/>
      <c r="U245" s="216"/>
      <c r="V245" s="216"/>
      <c r="W245" s="216"/>
      <c r="X245" s="216"/>
      <c r="Y245" s="216"/>
      <c r="Z245" s="216"/>
      <c r="AA245" s="216"/>
      <c r="AB245" s="216"/>
      <c r="AC245" s="216"/>
      <c r="AD245" s="216"/>
      <c r="AE245" s="216"/>
      <c r="AF245" s="216"/>
      <c r="AG245" s="214"/>
      <c r="AH245" s="214"/>
      <c r="AI245" s="214"/>
      <c r="AJ245" s="214"/>
      <c r="AK245" s="214"/>
      <c r="AL245" s="214"/>
      <c r="AM245" s="214"/>
      <c r="AN245" s="214"/>
      <c r="AO245" s="214"/>
      <c r="AP245" s="214"/>
      <c r="AQ245" s="214"/>
      <c r="AR245" s="214"/>
      <c r="AS245" s="240"/>
      <c r="AT245" s="240"/>
      <c r="AU245" s="234"/>
      <c r="AV245" s="244"/>
      <c r="AW245" s="242"/>
      <c r="AX245" s="224"/>
      <c r="AY245" s="224"/>
      <c r="AZ245" s="250"/>
      <c r="BA245" s="216"/>
      <c r="BB245" s="250"/>
      <c r="BC245" s="169"/>
      <c r="BD245" s="50"/>
      <c r="BE245" s="119"/>
    </row>
    <row r="246" spans="1:57" s="120" customFormat="1" ht="1.5" customHeight="1" x14ac:dyDescent="0.3">
      <c r="A246" s="17"/>
      <c r="B246" s="213">
        <v>103</v>
      </c>
      <c r="C246" s="188" t="s">
        <v>107</v>
      </c>
      <c r="D246" s="188"/>
      <c r="E246" s="188"/>
      <c r="F246" s="223" t="s">
        <v>63</v>
      </c>
      <c r="G246" s="223" t="s">
        <v>100</v>
      </c>
      <c r="H246" s="223" t="s">
        <v>143</v>
      </c>
      <c r="I246" s="225" t="s">
        <v>341</v>
      </c>
      <c r="J246" s="233">
        <v>5.16</v>
      </c>
      <c r="K246" s="215">
        <f xml:space="preserve"> 17697*J246</f>
        <v>91316.52</v>
      </c>
      <c r="L246" s="223"/>
      <c r="M246" s="308"/>
      <c r="N246" s="407"/>
      <c r="O246" s="236">
        <v>4</v>
      </c>
      <c r="P246" s="236"/>
      <c r="Q246" s="238"/>
      <c r="R246" s="238"/>
      <c r="S246" s="238"/>
      <c r="T246" s="215"/>
      <c r="U246" s="215"/>
      <c r="V246" s="215"/>
      <c r="W246" s="215"/>
      <c r="X246" s="215"/>
      <c r="Y246" s="215"/>
      <c r="Z246" s="215"/>
      <c r="AA246" s="215"/>
      <c r="AB246" s="215"/>
      <c r="AC246" s="215"/>
      <c r="AD246" s="215"/>
      <c r="AE246" s="215"/>
      <c r="AF246" s="215"/>
      <c r="AG246" s="213"/>
      <c r="AH246" s="213"/>
      <c r="AI246" s="213"/>
      <c r="AJ246" s="213"/>
      <c r="AK246" s="213"/>
      <c r="AL246" s="213"/>
      <c r="AM246" s="213"/>
      <c r="AN246" s="213"/>
      <c r="AO246" s="213"/>
      <c r="AP246" s="213"/>
      <c r="AQ246" s="213"/>
      <c r="AR246" s="215"/>
      <c r="AS246" s="235"/>
      <c r="AT246" s="233"/>
      <c r="AU246" s="235"/>
      <c r="AV246" s="243"/>
      <c r="AW246" s="241"/>
      <c r="AX246" s="223"/>
      <c r="AY246" s="223"/>
      <c r="AZ246" s="249"/>
      <c r="BA246" s="215"/>
      <c r="BB246" s="249"/>
      <c r="BD246" s="50"/>
      <c r="BE246" s="119"/>
    </row>
    <row r="247" spans="1:57" s="120" customFormat="1" ht="69.75" customHeight="1" x14ac:dyDescent="0.3">
      <c r="A247" s="17"/>
      <c r="B247" s="214"/>
      <c r="C247" s="227" t="s">
        <v>107</v>
      </c>
      <c r="D247" s="422"/>
      <c r="E247" s="423"/>
      <c r="F247" s="224"/>
      <c r="G247" s="224"/>
      <c r="H247" s="224"/>
      <c r="I247" s="226"/>
      <c r="J247" s="234"/>
      <c r="K247" s="216"/>
      <c r="L247" s="224"/>
      <c r="M247" s="309"/>
      <c r="N247" s="408"/>
      <c r="O247" s="237"/>
      <c r="P247" s="237"/>
      <c r="Q247" s="239"/>
      <c r="R247" s="239"/>
      <c r="S247" s="239"/>
      <c r="T247" s="216"/>
      <c r="U247" s="216"/>
      <c r="V247" s="216"/>
      <c r="W247" s="216"/>
      <c r="X247" s="216"/>
      <c r="Y247" s="216"/>
      <c r="Z247" s="216"/>
      <c r="AA247" s="216"/>
      <c r="AB247" s="216"/>
      <c r="AC247" s="216"/>
      <c r="AD247" s="216"/>
      <c r="AE247" s="216"/>
      <c r="AF247" s="216"/>
      <c r="AG247" s="214"/>
      <c r="AH247" s="214"/>
      <c r="AI247" s="214"/>
      <c r="AJ247" s="214"/>
      <c r="AK247" s="214"/>
      <c r="AL247" s="214"/>
      <c r="AM247" s="214"/>
      <c r="AN247" s="214"/>
      <c r="AO247" s="214"/>
      <c r="AP247" s="214"/>
      <c r="AQ247" s="214"/>
      <c r="AR247" s="216"/>
      <c r="AS247" s="240"/>
      <c r="AT247" s="234"/>
      <c r="AU247" s="240"/>
      <c r="AV247" s="244"/>
      <c r="AW247" s="242"/>
      <c r="AX247" s="224"/>
      <c r="AY247" s="224"/>
      <c r="AZ247" s="250"/>
      <c r="BA247" s="216"/>
      <c r="BB247" s="250"/>
      <c r="BC247" s="169"/>
      <c r="BD247" s="50"/>
      <c r="BE247" s="119"/>
    </row>
    <row r="248" spans="1:57" s="120" customFormat="1" ht="29.25" customHeight="1" x14ac:dyDescent="0.3">
      <c r="A248" s="17"/>
      <c r="B248" s="213">
        <v>104</v>
      </c>
      <c r="C248" s="217" t="s">
        <v>157</v>
      </c>
      <c r="D248" s="218"/>
      <c r="E248" s="219"/>
      <c r="F248" s="247" t="s">
        <v>158</v>
      </c>
      <c r="G248" s="223" t="s">
        <v>100</v>
      </c>
      <c r="H248" s="223" t="s">
        <v>143</v>
      </c>
      <c r="I248" s="225" t="s">
        <v>284</v>
      </c>
      <c r="J248" s="223">
        <v>4.74</v>
      </c>
      <c r="K248" s="215">
        <f>17697*J248</f>
        <v>83883.78</v>
      </c>
      <c r="L248" s="223"/>
      <c r="M248" s="308"/>
      <c r="N248" s="223"/>
      <c r="O248" s="236">
        <v>24</v>
      </c>
      <c r="P248" s="236"/>
      <c r="Q248" s="238"/>
      <c r="R248" s="238"/>
      <c r="S248" s="238"/>
      <c r="T248" s="215"/>
      <c r="U248" s="215"/>
      <c r="V248" s="215"/>
      <c r="W248" s="215"/>
      <c r="X248" s="215"/>
      <c r="Y248" s="215"/>
      <c r="Z248" s="215"/>
      <c r="AA248" s="215"/>
      <c r="AB248" s="215"/>
      <c r="AC248" s="215"/>
      <c r="AD248" s="215"/>
      <c r="AE248" s="215"/>
      <c r="AF248" s="215"/>
      <c r="AG248" s="213"/>
      <c r="AH248" s="215"/>
      <c r="AI248" s="215"/>
      <c r="AJ248" s="215"/>
      <c r="AK248" s="213"/>
      <c r="AL248" s="213"/>
      <c r="AM248" s="213"/>
      <c r="AN248" s="213"/>
      <c r="AO248" s="213"/>
      <c r="AP248" s="213"/>
      <c r="AQ248" s="213"/>
      <c r="AR248" s="213"/>
      <c r="AS248" s="235"/>
      <c r="AT248" s="233"/>
      <c r="AU248" s="233"/>
      <c r="AV248" s="243"/>
      <c r="AW248" s="241"/>
      <c r="AX248" s="223"/>
      <c r="AY248" s="223"/>
      <c r="AZ248" s="249"/>
      <c r="BA248" s="215"/>
      <c r="BB248" s="249"/>
      <c r="BD248" s="50"/>
      <c r="BE248" s="119"/>
    </row>
    <row r="249" spans="1:57" s="120" customFormat="1" ht="29.25" customHeight="1" x14ac:dyDescent="0.3">
      <c r="A249" s="17"/>
      <c r="B249" s="214"/>
      <c r="C249" s="220"/>
      <c r="D249" s="221"/>
      <c r="E249" s="222"/>
      <c r="F249" s="248"/>
      <c r="G249" s="224"/>
      <c r="H249" s="224"/>
      <c r="I249" s="226"/>
      <c r="J249" s="224"/>
      <c r="K249" s="216"/>
      <c r="L249" s="224"/>
      <c r="M249" s="309"/>
      <c r="N249" s="224"/>
      <c r="O249" s="237"/>
      <c r="P249" s="237"/>
      <c r="Q249" s="239"/>
      <c r="R249" s="239"/>
      <c r="S249" s="239"/>
      <c r="T249" s="216"/>
      <c r="U249" s="216"/>
      <c r="V249" s="216"/>
      <c r="W249" s="216"/>
      <c r="X249" s="216"/>
      <c r="Y249" s="216"/>
      <c r="Z249" s="216"/>
      <c r="AA249" s="216"/>
      <c r="AB249" s="216"/>
      <c r="AC249" s="216"/>
      <c r="AD249" s="216"/>
      <c r="AE249" s="216"/>
      <c r="AF249" s="216"/>
      <c r="AG249" s="214"/>
      <c r="AH249" s="216"/>
      <c r="AI249" s="216"/>
      <c r="AJ249" s="216"/>
      <c r="AK249" s="214"/>
      <c r="AL249" s="214"/>
      <c r="AM249" s="214"/>
      <c r="AN249" s="214"/>
      <c r="AO249" s="214"/>
      <c r="AP249" s="214"/>
      <c r="AQ249" s="214"/>
      <c r="AR249" s="214"/>
      <c r="AS249" s="240"/>
      <c r="AT249" s="234"/>
      <c r="AU249" s="234"/>
      <c r="AV249" s="244"/>
      <c r="AW249" s="242"/>
      <c r="AX249" s="224"/>
      <c r="AY249" s="224"/>
      <c r="AZ249" s="250"/>
      <c r="BA249" s="216"/>
      <c r="BB249" s="250"/>
      <c r="BC249" s="169"/>
      <c r="BD249" s="50"/>
      <c r="BE249" s="119"/>
    </row>
    <row r="250" spans="1:57" s="120" customFormat="1" ht="25.5" customHeight="1" x14ac:dyDescent="0.3">
      <c r="A250" s="17"/>
      <c r="B250" s="213">
        <v>105</v>
      </c>
      <c r="C250" s="299" t="s">
        <v>150</v>
      </c>
      <c r="D250" s="300"/>
      <c r="E250" s="301"/>
      <c r="F250" s="305" t="s">
        <v>147</v>
      </c>
      <c r="G250" s="223" t="s">
        <v>91</v>
      </c>
      <c r="H250" s="223" t="s">
        <v>151</v>
      </c>
      <c r="I250" s="225" t="s">
        <v>378</v>
      </c>
      <c r="J250" s="223">
        <v>5.24</v>
      </c>
      <c r="K250" s="215">
        <f>17697*J250</f>
        <v>92732.28</v>
      </c>
      <c r="L250" s="223"/>
      <c r="M250" s="308"/>
      <c r="N250" s="223"/>
      <c r="O250" s="236">
        <v>16</v>
      </c>
      <c r="P250" s="236">
        <v>4</v>
      </c>
      <c r="Q250" s="238"/>
      <c r="R250" s="238"/>
      <c r="S250" s="238"/>
      <c r="T250" s="215"/>
      <c r="U250" s="215"/>
      <c r="V250" s="215"/>
      <c r="W250" s="215"/>
      <c r="X250" s="215"/>
      <c r="Y250" s="215"/>
      <c r="Z250" s="215"/>
      <c r="AA250" s="215"/>
      <c r="AB250" s="215"/>
      <c r="AC250" s="215"/>
      <c r="AD250" s="215"/>
      <c r="AE250" s="215"/>
      <c r="AF250" s="215"/>
      <c r="AG250" s="213"/>
      <c r="AH250" s="213"/>
      <c r="AI250" s="213"/>
      <c r="AJ250" s="213"/>
      <c r="AK250" s="213"/>
      <c r="AL250" s="213"/>
      <c r="AM250" s="213"/>
      <c r="AN250" s="213"/>
      <c r="AO250" s="213"/>
      <c r="AP250" s="213"/>
      <c r="AQ250" s="213"/>
      <c r="AR250" s="213"/>
      <c r="AS250" s="235"/>
      <c r="AT250" s="233"/>
      <c r="AU250" s="235"/>
      <c r="AV250" s="243"/>
      <c r="AW250" s="241"/>
      <c r="AX250" s="223"/>
      <c r="AY250" s="223"/>
      <c r="AZ250" s="249"/>
      <c r="BA250" s="215"/>
      <c r="BB250" s="249"/>
      <c r="BD250" s="50">
        <f t="shared" ref="BD250:BD255" si="5">AC250-AD250</f>
        <v>0</v>
      </c>
      <c r="BE250" s="119"/>
    </row>
    <row r="251" spans="1:57" s="120" customFormat="1" ht="29.25" customHeight="1" x14ac:dyDescent="0.3">
      <c r="A251" s="17"/>
      <c r="B251" s="214"/>
      <c r="C251" s="302"/>
      <c r="D251" s="303"/>
      <c r="E251" s="304"/>
      <c r="F251" s="306"/>
      <c r="G251" s="224"/>
      <c r="H251" s="224"/>
      <c r="I251" s="226"/>
      <c r="J251" s="224"/>
      <c r="K251" s="216"/>
      <c r="L251" s="224"/>
      <c r="M251" s="309"/>
      <c r="N251" s="224"/>
      <c r="O251" s="237"/>
      <c r="P251" s="237"/>
      <c r="Q251" s="239"/>
      <c r="R251" s="239"/>
      <c r="S251" s="239"/>
      <c r="T251" s="216"/>
      <c r="U251" s="216"/>
      <c r="V251" s="216"/>
      <c r="W251" s="216"/>
      <c r="X251" s="216"/>
      <c r="Y251" s="216"/>
      <c r="Z251" s="216"/>
      <c r="AA251" s="216"/>
      <c r="AB251" s="216"/>
      <c r="AC251" s="216"/>
      <c r="AD251" s="216"/>
      <c r="AE251" s="216"/>
      <c r="AF251" s="216"/>
      <c r="AG251" s="214"/>
      <c r="AH251" s="214"/>
      <c r="AI251" s="214"/>
      <c r="AJ251" s="214"/>
      <c r="AK251" s="214"/>
      <c r="AL251" s="214"/>
      <c r="AM251" s="214"/>
      <c r="AN251" s="214"/>
      <c r="AO251" s="214"/>
      <c r="AP251" s="214"/>
      <c r="AQ251" s="214"/>
      <c r="AR251" s="214"/>
      <c r="AS251" s="240"/>
      <c r="AT251" s="234"/>
      <c r="AU251" s="240"/>
      <c r="AV251" s="244"/>
      <c r="AW251" s="242"/>
      <c r="AX251" s="224"/>
      <c r="AY251" s="224"/>
      <c r="AZ251" s="250"/>
      <c r="BA251" s="216"/>
      <c r="BB251" s="250"/>
      <c r="BC251" s="169"/>
      <c r="BD251" s="50">
        <f t="shared" si="5"/>
        <v>0</v>
      </c>
      <c r="BE251" s="119"/>
    </row>
    <row r="252" spans="1:57" s="120" customFormat="1" ht="55.5" customHeight="1" x14ac:dyDescent="0.3">
      <c r="A252" s="17"/>
      <c r="B252" s="123">
        <v>106</v>
      </c>
      <c r="C252" s="227" t="s">
        <v>146</v>
      </c>
      <c r="D252" s="422"/>
      <c r="E252" s="423"/>
      <c r="F252" s="134" t="s">
        <v>120</v>
      </c>
      <c r="G252" s="135" t="s">
        <v>105</v>
      </c>
      <c r="H252" s="136" t="s">
        <v>162</v>
      </c>
      <c r="I252" s="137" t="s">
        <v>279</v>
      </c>
      <c r="J252" s="135">
        <v>4.8600000000000003</v>
      </c>
      <c r="K252" s="138">
        <f>17697*J252</f>
        <v>86007.420000000013</v>
      </c>
      <c r="L252" s="136"/>
      <c r="M252" s="139"/>
      <c r="N252" s="136"/>
      <c r="O252" s="140">
        <v>24</v>
      </c>
      <c r="P252" s="140"/>
      <c r="Q252" s="174"/>
      <c r="R252" s="174"/>
      <c r="S252" s="174"/>
      <c r="T252" s="123"/>
      <c r="U252" s="123"/>
      <c r="V252" s="123"/>
      <c r="W252" s="142"/>
      <c r="X252" s="123"/>
      <c r="Y252" s="123"/>
      <c r="Z252" s="123"/>
      <c r="AA252" s="123"/>
      <c r="AB252" s="123"/>
      <c r="AC252" s="123"/>
      <c r="AD252" s="123"/>
      <c r="AE252" s="123"/>
      <c r="AF252" s="123"/>
      <c r="AG252" s="126"/>
      <c r="AH252" s="126"/>
      <c r="AI252" s="114"/>
      <c r="AJ252" s="126"/>
      <c r="AK252" s="114"/>
      <c r="AL252" s="126"/>
      <c r="AM252" s="126"/>
      <c r="AN252" s="126"/>
      <c r="AO252" s="126"/>
      <c r="AP252" s="126"/>
      <c r="AQ252" s="126"/>
      <c r="AR252" s="143"/>
      <c r="AS252" s="144"/>
      <c r="AT252" s="144"/>
      <c r="AU252" s="145"/>
      <c r="AV252" s="146"/>
      <c r="AW252" s="143"/>
      <c r="AX252" s="136"/>
      <c r="AY252" s="136"/>
      <c r="AZ252" s="141"/>
      <c r="BA252" s="123"/>
      <c r="BB252" s="141"/>
      <c r="BC252" s="169"/>
      <c r="BD252" s="50">
        <f t="shared" si="5"/>
        <v>0</v>
      </c>
      <c r="BE252" s="119"/>
    </row>
    <row r="253" spans="1:57" s="120" customFormat="1" ht="58.5" customHeight="1" x14ac:dyDescent="0.3">
      <c r="A253" s="17"/>
      <c r="B253" s="123">
        <v>107</v>
      </c>
      <c r="C253" s="227" t="s">
        <v>396</v>
      </c>
      <c r="D253" s="422"/>
      <c r="E253" s="423"/>
      <c r="F253" s="134" t="s">
        <v>397</v>
      </c>
      <c r="G253" s="135" t="s">
        <v>93</v>
      </c>
      <c r="H253" s="136" t="s">
        <v>148</v>
      </c>
      <c r="I253" s="137" t="s">
        <v>328</v>
      </c>
      <c r="J253" s="135">
        <v>4.0999999999999996</v>
      </c>
      <c r="K253" s="138">
        <f>17697*J253</f>
        <v>72557.7</v>
      </c>
      <c r="L253" s="136"/>
      <c r="M253" s="139"/>
      <c r="N253" s="136"/>
      <c r="O253" s="140">
        <v>16</v>
      </c>
      <c r="P253" s="140"/>
      <c r="Q253" s="174"/>
      <c r="R253" s="174"/>
      <c r="S253" s="174"/>
      <c r="T253" s="147"/>
      <c r="U253" s="147"/>
      <c r="V253" s="147"/>
      <c r="W253" s="147"/>
      <c r="X253" s="147"/>
      <c r="Y253" s="123"/>
      <c r="Z253" s="123"/>
      <c r="AA253" s="147"/>
      <c r="AB253" s="147"/>
      <c r="AC253" s="212"/>
      <c r="AD253" s="212"/>
      <c r="AE253" s="147"/>
      <c r="AF253" s="147"/>
      <c r="AG253" s="172"/>
      <c r="AH253" s="146"/>
      <c r="AI253" s="146"/>
      <c r="AJ253" s="146"/>
      <c r="AK253" s="148"/>
      <c r="AL253" s="126"/>
      <c r="AM253" s="180"/>
      <c r="AN253" s="126"/>
      <c r="AO253" s="170"/>
      <c r="AP253" s="180"/>
      <c r="AQ253" s="126"/>
      <c r="AR253" s="143"/>
      <c r="AS253" s="144"/>
      <c r="AT253" s="145"/>
      <c r="AU253" s="145"/>
      <c r="AV253" s="146"/>
      <c r="AW253" s="143"/>
      <c r="AX253" s="136"/>
      <c r="AY253" s="136"/>
      <c r="AZ253" s="141"/>
      <c r="BA253" s="173"/>
      <c r="BB253" s="168"/>
      <c r="BC253" s="169"/>
      <c r="BD253" s="50">
        <f t="shared" si="5"/>
        <v>0</v>
      </c>
      <c r="BE253" s="119"/>
    </row>
    <row r="254" spans="1:57" s="120" customFormat="1" ht="65.25" customHeight="1" x14ac:dyDescent="0.3">
      <c r="A254" s="17"/>
      <c r="B254" s="123">
        <v>108</v>
      </c>
      <c r="C254" s="227" t="s">
        <v>149</v>
      </c>
      <c r="D254" s="422"/>
      <c r="E254" s="423"/>
      <c r="F254" s="163" t="s">
        <v>242</v>
      </c>
      <c r="G254" s="135" t="s">
        <v>100</v>
      </c>
      <c r="H254" s="136" t="s">
        <v>155</v>
      </c>
      <c r="I254" s="137" t="s">
        <v>342</v>
      </c>
      <c r="J254" s="135">
        <v>4.59</v>
      </c>
      <c r="K254" s="138">
        <f>17697*J254</f>
        <v>81229.23</v>
      </c>
      <c r="L254" s="136"/>
      <c r="M254" s="139"/>
      <c r="N254" s="136"/>
      <c r="O254" s="140">
        <v>20</v>
      </c>
      <c r="P254" s="140"/>
      <c r="Q254" s="174"/>
      <c r="R254" s="174"/>
      <c r="S254" s="174"/>
      <c r="T254" s="123"/>
      <c r="U254" s="123"/>
      <c r="V254" s="138"/>
      <c r="W254" s="138"/>
      <c r="X254" s="123"/>
      <c r="Y254" s="123"/>
      <c r="Z254" s="123"/>
      <c r="AA254" s="123"/>
      <c r="AB254" s="123"/>
      <c r="AC254" s="123"/>
      <c r="AD254" s="123"/>
      <c r="AE254" s="123"/>
      <c r="AF254" s="147"/>
      <c r="AG254" s="126"/>
      <c r="AH254" s="126"/>
      <c r="AI254" s="126"/>
      <c r="AJ254" s="126"/>
      <c r="AK254" s="148"/>
      <c r="AL254" s="126"/>
      <c r="AM254" s="180"/>
      <c r="AN254" s="126"/>
      <c r="AO254" s="170"/>
      <c r="AP254" s="180"/>
      <c r="AQ254" s="126"/>
      <c r="AR254" s="143"/>
      <c r="AS254" s="144"/>
      <c r="AT254" s="145"/>
      <c r="AU254" s="145"/>
      <c r="AV254" s="146"/>
      <c r="AW254" s="143"/>
      <c r="AX254" s="136"/>
      <c r="AY254" s="136"/>
      <c r="AZ254" s="141"/>
      <c r="BA254" s="173"/>
      <c r="BB254" s="168"/>
      <c r="BC254" s="169"/>
      <c r="BD254" s="50">
        <f t="shared" si="5"/>
        <v>0</v>
      </c>
      <c r="BE254" s="119"/>
    </row>
    <row r="255" spans="1:57" s="120" customFormat="1" ht="56.25" customHeight="1" x14ac:dyDescent="0.3">
      <c r="A255" s="17"/>
      <c r="B255" s="124">
        <v>109</v>
      </c>
      <c r="C255" s="227" t="s">
        <v>247</v>
      </c>
      <c r="D255" s="422"/>
      <c r="E255" s="423"/>
      <c r="F255" s="162" t="s">
        <v>243</v>
      </c>
      <c r="G255" s="136" t="s">
        <v>100</v>
      </c>
      <c r="H255" s="136" t="s">
        <v>155</v>
      </c>
      <c r="I255" s="137" t="s">
        <v>342</v>
      </c>
      <c r="J255" s="135">
        <v>4.59</v>
      </c>
      <c r="K255" s="138">
        <f>17697*J255</f>
        <v>81229.23</v>
      </c>
      <c r="L255" s="136"/>
      <c r="M255" s="139"/>
      <c r="N255" s="136"/>
      <c r="O255" s="140">
        <v>16</v>
      </c>
      <c r="P255" s="140"/>
      <c r="Q255" s="174"/>
      <c r="R255" s="174"/>
      <c r="S255" s="174"/>
      <c r="T255" s="123"/>
      <c r="U255" s="123"/>
      <c r="V255" s="123"/>
      <c r="W255" s="142"/>
      <c r="X255" s="123"/>
      <c r="Y255" s="123"/>
      <c r="Z255" s="123"/>
      <c r="AA255" s="123"/>
      <c r="AB255" s="123"/>
      <c r="AC255" s="123"/>
      <c r="AD255" s="123"/>
      <c r="AE255" s="123"/>
      <c r="AF255" s="123"/>
      <c r="AG255" s="126"/>
      <c r="AH255" s="126"/>
      <c r="AI255" s="126"/>
      <c r="AJ255" s="126"/>
      <c r="AK255" s="126"/>
      <c r="AL255" s="126"/>
      <c r="AM255" s="180"/>
      <c r="AN255" s="126"/>
      <c r="AO255" s="170"/>
      <c r="AP255" s="180"/>
      <c r="AQ255" s="126"/>
      <c r="AR255" s="126"/>
      <c r="AS255" s="144"/>
      <c r="AT255" s="145"/>
      <c r="AU255" s="145"/>
      <c r="AV255" s="146"/>
      <c r="AW255" s="143"/>
      <c r="AX255" s="136"/>
      <c r="AY255" s="136"/>
      <c r="AZ255" s="141"/>
      <c r="BA255" s="173"/>
      <c r="BB255" s="168"/>
      <c r="BC255" s="169"/>
      <c r="BD255" s="50">
        <f t="shared" si="5"/>
        <v>0</v>
      </c>
      <c r="BE255" s="119"/>
    </row>
    <row r="256" spans="1:57" s="120" customFormat="1" ht="61.5" customHeight="1" x14ac:dyDescent="0.3">
      <c r="A256" s="17"/>
      <c r="B256" s="125">
        <v>110</v>
      </c>
      <c r="C256" s="227" t="s">
        <v>122</v>
      </c>
      <c r="D256" s="422"/>
      <c r="E256" s="423"/>
      <c r="F256" s="190" t="s">
        <v>59</v>
      </c>
      <c r="G256" s="135" t="s">
        <v>105</v>
      </c>
      <c r="H256" s="136" t="s">
        <v>401</v>
      </c>
      <c r="I256" s="137" t="s">
        <v>354</v>
      </c>
      <c r="J256" s="135">
        <v>4.95</v>
      </c>
      <c r="K256" s="138">
        <f>17697*J256</f>
        <v>87600.150000000009</v>
      </c>
      <c r="L256" s="135"/>
      <c r="M256" s="149"/>
      <c r="N256" s="135"/>
      <c r="O256" s="150">
        <v>24</v>
      </c>
      <c r="P256" s="150"/>
      <c r="Q256" s="189"/>
      <c r="R256" s="174"/>
      <c r="S256" s="174"/>
      <c r="T256" s="138"/>
      <c r="U256" s="138"/>
      <c r="V256" s="138"/>
      <c r="W256" s="123"/>
      <c r="X256" s="138"/>
      <c r="Y256" s="123"/>
      <c r="Z256" s="123"/>
      <c r="AA256" s="138"/>
      <c r="AB256" s="138"/>
      <c r="AC256" s="138"/>
      <c r="AD256" s="138"/>
      <c r="AE256" s="138"/>
      <c r="AF256" s="138"/>
      <c r="AG256" s="151"/>
      <c r="AH256" s="138"/>
      <c r="AI256" s="138"/>
      <c r="AJ256" s="138"/>
      <c r="AK256" s="138"/>
      <c r="AL256" s="126"/>
      <c r="AM256" s="180"/>
      <c r="AN256" s="126"/>
      <c r="AO256" s="170"/>
      <c r="AP256" s="180"/>
      <c r="AQ256" s="151"/>
      <c r="AR256" s="151"/>
      <c r="AS256" s="144"/>
      <c r="AT256" s="211"/>
      <c r="AU256" s="152"/>
      <c r="AV256" s="153"/>
      <c r="AW256" s="154"/>
      <c r="AX256" s="135"/>
      <c r="AY256" s="135"/>
      <c r="AZ256" s="141"/>
      <c r="BA256" s="173"/>
      <c r="BB256" s="168"/>
      <c r="BC256" s="169"/>
      <c r="BD256" s="50"/>
      <c r="BE256" s="119"/>
    </row>
    <row r="257" spans="1:57" s="120" customFormat="1" ht="60" customHeight="1" x14ac:dyDescent="0.3">
      <c r="A257" s="17"/>
      <c r="B257" s="125">
        <v>111</v>
      </c>
      <c r="C257" s="419" t="s">
        <v>249</v>
      </c>
      <c r="D257" s="420"/>
      <c r="E257" s="421"/>
      <c r="F257" s="155" t="s">
        <v>57</v>
      </c>
      <c r="G257" s="136" t="s">
        <v>113</v>
      </c>
      <c r="H257" s="136" t="s">
        <v>400</v>
      </c>
      <c r="I257" s="137" t="s">
        <v>355</v>
      </c>
      <c r="J257" s="156">
        <v>4.04</v>
      </c>
      <c r="K257" s="123">
        <f xml:space="preserve"> 17697*J257</f>
        <v>71495.88</v>
      </c>
      <c r="L257" s="156"/>
      <c r="M257" s="157"/>
      <c r="N257" s="156"/>
      <c r="O257" s="144">
        <v>23</v>
      </c>
      <c r="P257" s="144">
        <v>1</v>
      </c>
      <c r="Q257" s="175"/>
      <c r="R257" s="174"/>
      <c r="S257" s="174"/>
      <c r="T257" s="156"/>
      <c r="U257" s="156"/>
      <c r="V257" s="156"/>
      <c r="W257" s="138"/>
      <c r="X257" s="156"/>
      <c r="Y257" s="123"/>
      <c r="Z257" s="123"/>
      <c r="AA257" s="156"/>
      <c r="AB257" s="156"/>
      <c r="AC257" s="156"/>
      <c r="AD257" s="156"/>
      <c r="AE257" s="156"/>
      <c r="AF257" s="126"/>
      <c r="AG257" s="156"/>
      <c r="AH257" s="156"/>
      <c r="AI257" s="156"/>
      <c r="AJ257" s="156"/>
      <c r="AK257" s="138"/>
      <c r="AL257" s="126"/>
      <c r="AM257" s="180"/>
      <c r="AN257" s="126"/>
      <c r="AO257" s="170"/>
      <c r="AP257" s="180"/>
      <c r="AQ257" s="156"/>
      <c r="AR257" s="156"/>
      <c r="AS257" s="144"/>
      <c r="AT257" s="191"/>
      <c r="AU257" s="145"/>
      <c r="AV257" s="146"/>
      <c r="AW257" s="156"/>
      <c r="AX257" s="156"/>
      <c r="AY257" s="156"/>
      <c r="AZ257" s="141"/>
      <c r="BA257" s="173"/>
      <c r="BB257" s="168"/>
      <c r="BC257" s="121"/>
      <c r="BD257" s="50"/>
      <c r="BE257" s="119"/>
    </row>
    <row r="258" spans="1:57" s="120" customFormat="1" ht="57" customHeight="1" x14ac:dyDescent="0.3">
      <c r="A258" s="17"/>
      <c r="B258" s="125">
        <v>112</v>
      </c>
      <c r="C258" s="217" t="s">
        <v>127</v>
      </c>
      <c r="D258" s="218"/>
      <c r="E258" s="219"/>
      <c r="F258" s="223" t="s">
        <v>72</v>
      </c>
      <c r="G258" s="223" t="s">
        <v>91</v>
      </c>
      <c r="H258" s="223" t="s">
        <v>141</v>
      </c>
      <c r="I258" s="225" t="s">
        <v>388</v>
      </c>
      <c r="J258" s="241">
        <v>5.24</v>
      </c>
      <c r="K258" s="215">
        <f>17697*J258</f>
        <v>92732.28</v>
      </c>
      <c r="L258" s="223"/>
      <c r="M258" s="308"/>
      <c r="N258" s="223">
        <v>3</v>
      </c>
      <c r="O258" s="236">
        <v>6</v>
      </c>
      <c r="P258" s="236">
        <v>12</v>
      </c>
      <c r="Q258" s="238"/>
      <c r="R258" s="238"/>
      <c r="S258" s="238"/>
      <c r="T258" s="215"/>
      <c r="U258" s="215"/>
      <c r="V258" s="215"/>
      <c r="W258" s="215"/>
      <c r="X258" s="215"/>
      <c r="Y258" s="215"/>
      <c r="Z258" s="215"/>
      <c r="AA258" s="215"/>
      <c r="AB258" s="215"/>
      <c r="AC258" s="215"/>
      <c r="AD258" s="215"/>
      <c r="AE258" s="215"/>
      <c r="AF258" s="215"/>
      <c r="AG258" s="213"/>
      <c r="AH258" s="213"/>
      <c r="AI258" s="213"/>
      <c r="AJ258" s="213"/>
      <c r="AK258" s="213"/>
      <c r="AL258" s="213"/>
      <c r="AM258" s="213"/>
      <c r="AN258" s="213"/>
      <c r="AO258" s="213"/>
      <c r="AP258" s="213"/>
      <c r="AQ258" s="241"/>
      <c r="AR258" s="213"/>
      <c r="AS258" s="236"/>
      <c r="AT258" s="236"/>
      <c r="AU258" s="236"/>
      <c r="AV258" s="251"/>
      <c r="AW258" s="241"/>
      <c r="AX258" s="223"/>
      <c r="AY258" s="223"/>
      <c r="AZ258" s="249"/>
      <c r="BA258" s="215"/>
      <c r="BB258" s="249"/>
      <c r="BC258" s="121"/>
      <c r="BD258" s="50"/>
      <c r="BE258" s="119"/>
    </row>
    <row r="259" spans="1:57" s="120" customFormat="1" ht="1.5" customHeight="1" x14ac:dyDescent="0.3">
      <c r="A259" s="17"/>
      <c r="B259" s="126">
        <v>113</v>
      </c>
      <c r="C259" s="220"/>
      <c r="D259" s="221"/>
      <c r="E259" s="222"/>
      <c r="F259" s="224"/>
      <c r="G259" s="224"/>
      <c r="H259" s="224"/>
      <c r="I259" s="226"/>
      <c r="J259" s="242"/>
      <c r="K259" s="216"/>
      <c r="L259" s="224"/>
      <c r="M259" s="309"/>
      <c r="N259" s="224"/>
      <c r="O259" s="237"/>
      <c r="P259" s="237"/>
      <c r="Q259" s="239"/>
      <c r="R259" s="239"/>
      <c r="S259" s="239"/>
      <c r="T259" s="216"/>
      <c r="U259" s="216"/>
      <c r="V259" s="216"/>
      <c r="W259" s="216"/>
      <c r="X259" s="216"/>
      <c r="Y259" s="216"/>
      <c r="Z259" s="216"/>
      <c r="AA259" s="216"/>
      <c r="AB259" s="216"/>
      <c r="AC259" s="216"/>
      <c r="AD259" s="216"/>
      <c r="AE259" s="216"/>
      <c r="AF259" s="216"/>
      <c r="AG259" s="214"/>
      <c r="AH259" s="214"/>
      <c r="AI259" s="214"/>
      <c r="AJ259" s="214"/>
      <c r="AK259" s="214"/>
      <c r="AL259" s="214"/>
      <c r="AM259" s="214"/>
      <c r="AN259" s="214"/>
      <c r="AO259" s="214"/>
      <c r="AP259" s="214"/>
      <c r="AQ259" s="242"/>
      <c r="AR259" s="214"/>
      <c r="AS259" s="237"/>
      <c r="AT259" s="237"/>
      <c r="AU259" s="237"/>
      <c r="AV259" s="252"/>
      <c r="AW259" s="242"/>
      <c r="AX259" s="224"/>
      <c r="AY259" s="224"/>
      <c r="AZ259" s="250"/>
      <c r="BA259" s="216"/>
      <c r="BB259" s="250"/>
      <c r="BC259" s="169"/>
      <c r="BD259" s="50"/>
      <c r="BE259" s="119"/>
    </row>
    <row r="260" spans="1:57" s="120" customFormat="1" ht="57.75" customHeight="1" x14ac:dyDescent="0.3">
      <c r="A260" s="17"/>
      <c r="B260" s="187">
        <v>113</v>
      </c>
      <c r="C260" s="217" t="s">
        <v>260</v>
      </c>
      <c r="D260" s="218"/>
      <c r="E260" s="219"/>
      <c r="F260" s="223" t="s">
        <v>99</v>
      </c>
      <c r="G260" s="223" t="s">
        <v>91</v>
      </c>
      <c r="H260" s="223" t="s">
        <v>267</v>
      </c>
      <c r="I260" s="225" t="s">
        <v>377</v>
      </c>
      <c r="J260" s="241">
        <v>5.41</v>
      </c>
      <c r="K260" s="215">
        <f>17697*J260</f>
        <v>95740.77</v>
      </c>
      <c r="L260" s="223"/>
      <c r="M260" s="308"/>
      <c r="N260" s="417">
        <v>12</v>
      </c>
      <c r="O260" s="236"/>
      <c r="P260" s="236"/>
      <c r="Q260" s="238"/>
      <c r="R260" s="238"/>
      <c r="S260" s="238"/>
      <c r="T260" s="215"/>
      <c r="U260" s="215"/>
      <c r="V260" s="215"/>
      <c r="W260" s="215"/>
      <c r="X260" s="215"/>
      <c r="Y260" s="215"/>
      <c r="Z260" s="215"/>
      <c r="AA260" s="215"/>
      <c r="AB260" s="215"/>
      <c r="AC260" s="215"/>
      <c r="AD260" s="215"/>
      <c r="AE260" s="215"/>
      <c r="AF260" s="215"/>
      <c r="AG260" s="213"/>
      <c r="AH260" s="213"/>
      <c r="AI260" s="213"/>
      <c r="AJ260" s="213"/>
      <c r="AK260" s="213"/>
      <c r="AL260" s="213"/>
      <c r="AM260" s="213"/>
      <c r="AN260" s="213"/>
      <c r="AO260" s="213"/>
      <c r="AP260" s="213"/>
      <c r="AQ260" s="213"/>
      <c r="AR260" s="241"/>
      <c r="AS260" s="235"/>
      <c r="AT260" s="235"/>
      <c r="AU260" s="235"/>
      <c r="AV260" s="243"/>
      <c r="AW260" s="215"/>
      <c r="AX260" s="223"/>
      <c r="AY260" s="223"/>
      <c r="AZ260" s="249"/>
      <c r="BA260" s="215"/>
      <c r="BB260" s="249"/>
      <c r="BC260" s="169"/>
      <c r="BD260" s="50"/>
      <c r="BE260" s="119"/>
    </row>
    <row r="261" spans="1:57" s="120" customFormat="1" ht="0.75" customHeight="1" x14ac:dyDescent="0.3">
      <c r="A261" s="17"/>
      <c r="B261" s="126">
        <v>116</v>
      </c>
      <c r="C261" s="220"/>
      <c r="D261" s="221"/>
      <c r="E261" s="222"/>
      <c r="F261" s="224"/>
      <c r="G261" s="224"/>
      <c r="H261" s="224"/>
      <c r="I261" s="226"/>
      <c r="J261" s="242"/>
      <c r="K261" s="216"/>
      <c r="L261" s="224"/>
      <c r="M261" s="309"/>
      <c r="N261" s="418"/>
      <c r="O261" s="237"/>
      <c r="P261" s="237"/>
      <c r="Q261" s="239"/>
      <c r="R261" s="239"/>
      <c r="S261" s="239"/>
      <c r="T261" s="216"/>
      <c r="U261" s="216"/>
      <c r="V261" s="216"/>
      <c r="W261" s="216"/>
      <c r="X261" s="216"/>
      <c r="Y261" s="216"/>
      <c r="Z261" s="216"/>
      <c r="AA261" s="216"/>
      <c r="AB261" s="216"/>
      <c r="AC261" s="216"/>
      <c r="AD261" s="216"/>
      <c r="AE261" s="216"/>
      <c r="AF261" s="216"/>
      <c r="AG261" s="214"/>
      <c r="AH261" s="214"/>
      <c r="AI261" s="214"/>
      <c r="AJ261" s="214"/>
      <c r="AK261" s="214"/>
      <c r="AL261" s="214"/>
      <c r="AM261" s="214"/>
      <c r="AN261" s="214"/>
      <c r="AO261" s="214"/>
      <c r="AP261" s="214"/>
      <c r="AQ261" s="214"/>
      <c r="AR261" s="242"/>
      <c r="AS261" s="240"/>
      <c r="AT261" s="240"/>
      <c r="AU261" s="240"/>
      <c r="AV261" s="244"/>
      <c r="AW261" s="216"/>
      <c r="AX261" s="224"/>
      <c r="AY261" s="224"/>
      <c r="AZ261" s="250"/>
      <c r="BA261" s="216"/>
      <c r="BB261" s="250"/>
      <c r="BC261" s="169"/>
      <c r="BD261" s="50"/>
      <c r="BE261" s="119"/>
    </row>
    <row r="262" spans="1:57" s="120" customFormat="1" ht="57.75" customHeight="1" x14ac:dyDescent="0.3">
      <c r="A262" s="17"/>
      <c r="B262" s="126">
        <v>114</v>
      </c>
      <c r="C262" s="384" t="s">
        <v>304</v>
      </c>
      <c r="D262" s="385"/>
      <c r="E262" s="386"/>
      <c r="F262" s="158" t="s">
        <v>414</v>
      </c>
      <c r="G262" s="136" t="s">
        <v>167</v>
      </c>
      <c r="H262" s="136" t="s">
        <v>168</v>
      </c>
      <c r="I262" s="164" t="s">
        <v>405</v>
      </c>
      <c r="J262" s="136">
        <v>3.97</v>
      </c>
      <c r="K262" s="123">
        <f t="shared" ref="K262:K265" si="6">17697*J262</f>
        <v>70257.09</v>
      </c>
      <c r="L262" s="136"/>
      <c r="M262" s="139"/>
      <c r="N262" s="159">
        <v>8</v>
      </c>
      <c r="O262" s="140"/>
      <c r="P262" s="140"/>
      <c r="Q262" s="179"/>
      <c r="R262" s="174"/>
      <c r="S262" s="174"/>
      <c r="T262" s="123"/>
      <c r="U262" s="123"/>
      <c r="V262" s="123"/>
      <c r="W262" s="123"/>
      <c r="X262" s="123"/>
      <c r="Y262" s="123"/>
      <c r="Z262" s="123"/>
      <c r="AA262" s="123"/>
      <c r="AB262" s="123"/>
      <c r="AC262" s="123"/>
      <c r="AD262" s="123"/>
      <c r="AE262" s="123"/>
      <c r="AF262" s="123"/>
      <c r="AG262" s="126"/>
      <c r="AH262" s="126"/>
      <c r="AI262" s="126"/>
      <c r="AJ262" s="126"/>
      <c r="AK262" s="126"/>
      <c r="AL262" s="126"/>
      <c r="AM262" s="180"/>
      <c r="AN262" s="126"/>
      <c r="AO262" s="170"/>
      <c r="AP262" s="180"/>
      <c r="AQ262" s="126"/>
      <c r="AR262" s="126"/>
      <c r="AS262" s="144"/>
      <c r="AT262" s="145"/>
      <c r="AU262" s="145"/>
      <c r="AV262" s="146"/>
      <c r="AW262" s="143"/>
      <c r="AX262" s="136"/>
      <c r="AY262" s="136"/>
      <c r="AZ262" s="141"/>
      <c r="BA262" s="173"/>
      <c r="BB262" s="168"/>
      <c r="BC262" s="169"/>
      <c r="BD262" s="50"/>
      <c r="BE262" s="119"/>
    </row>
    <row r="263" spans="1:57" s="120" customFormat="1" ht="60.75" x14ac:dyDescent="0.3">
      <c r="A263" s="17"/>
      <c r="B263" s="126">
        <v>115</v>
      </c>
      <c r="C263" s="384" t="s">
        <v>306</v>
      </c>
      <c r="D263" s="385"/>
      <c r="E263" s="386"/>
      <c r="F263" s="158" t="s">
        <v>307</v>
      </c>
      <c r="G263" s="136" t="s">
        <v>93</v>
      </c>
      <c r="H263" s="136" t="s">
        <v>148</v>
      </c>
      <c r="I263" s="156" t="s">
        <v>328</v>
      </c>
      <c r="J263" s="136">
        <v>4.0999999999999996</v>
      </c>
      <c r="K263" s="123">
        <f t="shared" si="6"/>
        <v>72557.7</v>
      </c>
      <c r="L263" s="136"/>
      <c r="M263" s="139"/>
      <c r="N263" s="159">
        <v>3</v>
      </c>
      <c r="O263" s="140"/>
      <c r="P263" s="140"/>
      <c r="Q263" s="179"/>
      <c r="R263" s="174"/>
      <c r="S263" s="174"/>
      <c r="T263" s="123"/>
      <c r="U263" s="123"/>
      <c r="V263" s="123"/>
      <c r="W263" s="123"/>
      <c r="X263" s="123"/>
      <c r="Y263" s="123"/>
      <c r="Z263" s="123"/>
      <c r="AA263" s="123"/>
      <c r="AB263" s="123"/>
      <c r="AC263" s="123"/>
      <c r="AD263" s="123"/>
      <c r="AE263" s="123"/>
      <c r="AF263" s="123"/>
      <c r="AG263" s="126"/>
      <c r="AH263" s="126"/>
      <c r="AI263" s="126"/>
      <c r="AJ263" s="126"/>
      <c r="AK263" s="126"/>
      <c r="AL263" s="126"/>
      <c r="AM263" s="180"/>
      <c r="AN263" s="126"/>
      <c r="AO263" s="170"/>
      <c r="AP263" s="180"/>
      <c r="AQ263" s="126"/>
      <c r="AR263" s="126"/>
      <c r="AS263" s="144"/>
      <c r="AT263" s="145"/>
      <c r="AU263" s="145"/>
      <c r="AV263" s="146"/>
      <c r="AW263" s="143"/>
      <c r="AX263" s="136"/>
      <c r="AY263" s="136"/>
      <c r="AZ263" s="141"/>
      <c r="BA263" s="173"/>
      <c r="BB263" s="168"/>
      <c r="BC263" s="169"/>
      <c r="BD263" s="50"/>
      <c r="BE263" s="119"/>
    </row>
    <row r="264" spans="1:57" s="120" customFormat="1" ht="59.25" customHeight="1" x14ac:dyDescent="0.3">
      <c r="A264" s="17"/>
      <c r="B264" s="126">
        <v>116</v>
      </c>
      <c r="C264" s="384" t="s">
        <v>306</v>
      </c>
      <c r="D264" s="385"/>
      <c r="E264" s="386"/>
      <c r="F264" s="160" t="s">
        <v>402</v>
      </c>
      <c r="G264" s="136" t="s">
        <v>93</v>
      </c>
      <c r="H264" s="136" t="s">
        <v>148</v>
      </c>
      <c r="I264" s="165" t="s">
        <v>328</v>
      </c>
      <c r="J264" s="166" t="s">
        <v>420</v>
      </c>
      <c r="K264" s="123">
        <f t="shared" si="6"/>
        <v>72557.7</v>
      </c>
      <c r="L264" s="147"/>
      <c r="M264" s="167"/>
      <c r="N264" s="161" t="s">
        <v>264</v>
      </c>
      <c r="O264" s="176"/>
      <c r="P264" s="140"/>
      <c r="Q264" s="179"/>
      <c r="R264" s="174"/>
      <c r="S264" s="174"/>
      <c r="T264" s="147"/>
      <c r="U264" s="166"/>
      <c r="V264" s="147"/>
      <c r="W264" s="147"/>
      <c r="X264" s="147"/>
      <c r="Y264" s="166"/>
      <c r="Z264" s="166"/>
      <c r="AA264" s="147"/>
      <c r="AB264" s="147"/>
      <c r="AC264" s="147"/>
      <c r="AD264" s="147"/>
      <c r="AE264" s="147"/>
      <c r="AF264" s="171"/>
      <c r="AG264" s="146"/>
      <c r="AH264" s="146"/>
      <c r="AI264" s="146"/>
      <c r="AJ264" s="146"/>
      <c r="AK264" s="165"/>
      <c r="AL264" s="126"/>
      <c r="AM264" s="180"/>
      <c r="AN264" s="126"/>
      <c r="AO264" s="170"/>
      <c r="AP264" s="180"/>
      <c r="AQ264" s="126"/>
      <c r="AR264" s="126"/>
      <c r="AS264" s="144"/>
      <c r="AT264" s="145"/>
      <c r="AU264" s="145"/>
      <c r="AV264" s="146"/>
      <c r="AW264" s="143"/>
      <c r="AX264" s="136"/>
      <c r="AY264" s="136"/>
      <c r="AZ264" s="141"/>
      <c r="BA264" s="173"/>
      <c r="BB264" s="168"/>
      <c r="BC264" s="169"/>
      <c r="BD264" s="50"/>
      <c r="BE264" s="119"/>
    </row>
    <row r="265" spans="1:57" s="120" customFormat="1" ht="60" customHeight="1" x14ac:dyDescent="0.3">
      <c r="A265" s="17"/>
      <c r="B265" s="126">
        <v>117</v>
      </c>
      <c r="C265" s="387" t="s">
        <v>306</v>
      </c>
      <c r="D265" s="388"/>
      <c r="E265" s="389"/>
      <c r="F265" s="160" t="s">
        <v>410</v>
      </c>
      <c r="G265" s="136" t="s">
        <v>93</v>
      </c>
      <c r="H265" s="136" t="s">
        <v>419</v>
      </c>
      <c r="I265" s="156" t="s">
        <v>328</v>
      </c>
      <c r="J265" s="136">
        <v>4.0999999999999996</v>
      </c>
      <c r="K265" s="123">
        <f t="shared" si="6"/>
        <v>72557.7</v>
      </c>
      <c r="L265" s="136"/>
      <c r="M265" s="139"/>
      <c r="N265" s="181"/>
      <c r="O265" s="140">
        <v>2</v>
      </c>
      <c r="P265" s="140"/>
      <c r="Q265" s="179"/>
      <c r="R265" s="178"/>
      <c r="S265" s="174"/>
      <c r="T265" s="123"/>
      <c r="U265" s="123"/>
      <c r="V265" s="123"/>
      <c r="W265" s="123"/>
      <c r="X265" s="123"/>
      <c r="Y265" s="123"/>
      <c r="Z265" s="123"/>
      <c r="AA265" s="123"/>
      <c r="AB265" s="123"/>
      <c r="AC265" s="123"/>
      <c r="AD265" s="123"/>
      <c r="AE265" s="123"/>
      <c r="AF265" s="123"/>
      <c r="AG265" s="126"/>
      <c r="AH265" s="126"/>
      <c r="AI265" s="126"/>
      <c r="AJ265" s="126"/>
      <c r="AK265" s="126"/>
      <c r="AL265" s="126"/>
      <c r="AM265" s="180"/>
      <c r="AN265" s="126"/>
      <c r="AO265" s="170"/>
      <c r="AP265" s="180"/>
      <c r="AQ265" s="126"/>
      <c r="AR265" s="126"/>
      <c r="AS265" s="144"/>
      <c r="AT265" s="145"/>
      <c r="AU265" s="177"/>
      <c r="AV265" s="146"/>
      <c r="AW265" s="143"/>
      <c r="AX265" s="136"/>
      <c r="AY265" s="136"/>
      <c r="AZ265" s="141"/>
      <c r="BA265" s="173"/>
      <c r="BB265" s="168"/>
      <c r="BC265" s="169"/>
      <c r="BD265" s="50"/>
      <c r="BE265" s="119"/>
    </row>
    <row r="266" spans="1:57" s="120" customFormat="1" ht="56.25" customHeight="1" x14ac:dyDescent="0.3">
      <c r="A266" s="17"/>
      <c r="B266" s="186">
        <v>118</v>
      </c>
      <c r="C266" s="217" t="s">
        <v>423</v>
      </c>
      <c r="D266" s="218"/>
      <c r="E266" s="219"/>
      <c r="F266" s="223" t="s">
        <v>409</v>
      </c>
      <c r="G266" s="223" t="s">
        <v>93</v>
      </c>
      <c r="H266" s="223" t="s">
        <v>406</v>
      </c>
      <c r="I266" s="225" t="s">
        <v>421</v>
      </c>
      <c r="J266" s="233">
        <v>4.0999999999999996</v>
      </c>
      <c r="K266" s="215">
        <f>17697*J266</f>
        <v>72557.7</v>
      </c>
      <c r="L266" s="225"/>
      <c r="M266" s="308"/>
      <c r="N266" s="415"/>
      <c r="O266" s="235">
        <v>16</v>
      </c>
      <c r="P266" s="235"/>
      <c r="Q266" s="238"/>
      <c r="R266" s="238"/>
      <c r="S266" s="238"/>
      <c r="T266" s="223"/>
      <c r="U266" s="223"/>
      <c r="V266" s="223"/>
      <c r="W266" s="215"/>
      <c r="X266" s="215"/>
      <c r="Y266" s="215"/>
      <c r="Z266" s="215"/>
      <c r="AA266" s="215"/>
      <c r="AB266" s="215"/>
      <c r="AC266" s="215"/>
      <c r="AD266" s="215"/>
      <c r="AE266" s="215"/>
      <c r="AF266" s="215"/>
      <c r="AG266" s="213"/>
      <c r="AH266" s="213"/>
      <c r="AI266" s="213"/>
      <c r="AJ266" s="213"/>
      <c r="AK266" s="213"/>
      <c r="AL266" s="213"/>
      <c r="AM266" s="213"/>
      <c r="AN266" s="213"/>
      <c r="AO266" s="213"/>
      <c r="AP266" s="213"/>
      <c r="AQ266" s="213"/>
      <c r="AR266" s="213"/>
      <c r="AS266" s="235"/>
      <c r="AT266" s="235"/>
      <c r="AU266" s="235"/>
      <c r="AV266" s="243"/>
      <c r="AW266" s="241"/>
      <c r="AX266" s="223"/>
      <c r="AY266" s="223"/>
      <c r="AZ266" s="249"/>
      <c r="BA266" s="215"/>
      <c r="BB266" s="249"/>
      <c r="BC266" s="169"/>
      <c r="BD266" s="50"/>
      <c r="BE266" s="119"/>
    </row>
    <row r="267" spans="1:57" s="120" customFormat="1" ht="1.5" customHeight="1" x14ac:dyDescent="0.3">
      <c r="A267" s="17"/>
      <c r="B267" s="186">
        <v>120</v>
      </c>
      <c r="C267" s="220"/>
      <c r="D267" s="221"/>
      <c r="E267" s="222"/>
      <c r="F267" s="224"/>
      <c r="G267" s="224"/>
      <c r="H267" s="224"/>
      <c r="I267" s="226"/>
      <c r="J267" s="234"/>
      <c r="K267" s="216"/>
      <c r="L267" s="226"/>
      <c r="M267" s="309"/>
      <c r="N267" s="416"/>
      <c r="O267" s="240"/>
      <c r="P267" s="240"/>
      <c r="Q267" s="239"/>
      <c r="R267" s="239"/>
      <c r="S267" s="239"/>
      <c r="T267" s="224"/>
      <c r="U267" s="224"/>
      <c r="V267" s="224"/>
      <c r="W267" s="216"/>
      <c r="X267" s="216"/>
      <c r="Y267" s="216"/>
      <c r="Z267" s="216"/>
      <c r="AA267" s="216"/>
      <c r="AB267" s="216"/>
      <c r="AC267" s="216"/>
      <c r="AD267" s="216"/>
      <c r="AE267" s="216"/>
      <c r="AF267" s="216"/>
      <c r="AG267" s="214"/>
      <c r="AH267" s="214"/>
      <c r="AI267" s="214"/>
      <c r="AJ267" s="214"/>
      <c r="AK267" s="214"/>
      <c r="AL267" s="214"/>
      <c r="AM267" s="214"/>
      <c r="AN267" s="214"/>
      <c r="AO267" s="214"/>
      <c r="AP267" s="214"/>
      <c r="AQ267" s="214"/>
      <c r="AR267" s="214"/>
      <c r="AS267" s="240"/>
      <c r="AT267" s="240"/>
      <c r="AU267" s="240"/>
      <c r="AV267" s="244"/>
      <c r="AW267" s="242"/>
      <c r="AX267" s="224"/>
      <c r="AY267" s="224"/>
      <c r="AZ267" s="250"/>
      <c r="BA267" s="216"/>
      <c r="BB267" s="250"/>
      <c r="BC267" s="169"/>
      <c r="BD267" s="50"/>
      <c r="BE267" s="119"/>
    </row>
    <row r="268" spans="1:57" s="120" customFormat="1" ht="1.5" customHeight="1" x14ac:dyDescent="0.3">
      <c r="A268" s="17"/>
      <c r="B268" s="192"/>
      <c r="C268" s="201"/>
      <c r="D268" s="201"/>
      <c r="E268" s="201"/>
      <c r="F268" s="198"/>
      <c r="G268" s="198"/>
      <c r="H268" s="202"/>
      <c r="I268" s="205"/>
      <c r="J268" s="206"/>
      <c r="K268" s="200"/>
      <c r="L268" s="205"/>
      <c r="M268" s="203"/>
      <c r="N268" s="207"/>
      <c r="O268" s="194"/>
      <c r="P268" s="194"/>
      <c r="Q268" s="204"/>
      <c r="R268" s="204"/>
      <c r="S268" s="204"/>
      <c r="T268" s="198"/>
      <c r="U268" s="198"/>
      <c r="V268" s="198"/>
      <c r="W268" s="209"/>
      <c r="X268" s="200"/>
      <c r="Y268" s="200"/>
      <c r="Z268" s="200"/>
      <c r="AA268" s="200"/>
      <c r="AB268" s="200"/>
      <c r="AC268" s="200"/>
      <c r="AD268" s="200"/>
      <c r="AE268" s="200"/>
      <c r="AF268" s="200"/>
      <c r="AG268" s="192"/>
      <c r="AH268" s="192"/>
      <c r="AI268" s="208"/>
      <c r="AJ268" s="192"/>
      <c r="AK268" s="192"/>
      <c r="AL268" s="192"/>
      <c r="AM268" s="192"/>
      <c r="AN268" s="192"/>
      <c r="AO268" s="193"/>
      <c r="AP268" s="192"/>
      <c r="AQ268" s="192"/>
      <c r="AR268" s="192"/>
      <c r="AS268" s="194"/>
      <c r="AT268" s="195"/>
      <c r="AU268" s="194"/>
      <c r="AV268" s="196"/>
      <c r="AW268" s="197"/>
      <c r="AX268" s="198"/>
      <c r="AY268" s="198"/>
      <c r="AZ268" s="199"/>
      <c r="BA268" s="200"/>
      <c r="BB268" s="199"/>
      <c r="BC268" s="169"/>
      <c r="BD268" s="50"/>
      <c r="BE268" s="119"/>
    </row>
    <row r="269" spans="1:57" s="120" customFormat="1" ht="56.25" customHeight="1" x14ac:dyDescent="0.3">
      <c r="A269" s="17"/>
      <c r="B269" s="210">
        <v>119</v>
      </c>
      <c r="C269" s="217" t="s">
        <v>424</v>
      </c>
      <c r="D269" s="218"/>
      <c r="E269" s="219"/>
      <c r="F269" s="223" t="s">
        <v>59</v>
      </c>
      <c r="G269" s="223" t="s">
        <v>93</v>
      </c>
      <c r="H269" s="223" t="s">
        <v>232</v>
      </c>
      <c r="I269" s="223" t="s">
        <v>422</v>
      </c>
      <c r="J269" s="223">
        <v>4.0999999999999996</v>
      </c>
      <c r="K269" s="215">
        <f>17697*J269</f>
        <v>72557.7</v>
      </c>
      <c r="L269" s="223"/>
      <c r="M269" s="308"/>
      <c r="N269" s="223"/>
      <c r="O269" s="236">
        <v>21</v>
      </c>
      <c r="P269" s="236"/>
      <c r="Q269" s="238"/>
      <c r="R269" s="238"/>
      <c r="S269" s="238"/>
      <c r="T269" s="223"/>
      <c r="U269" s="223"/>
      <c r="V269" s="223"/>
      <c r="W269" s="215"/>
      <c r="X269" s="215"/>
      <c r="Y269" s="215"/>
      <c r="Z269" s="215"/>
      <c r="AA269" s="215"/>
      <c r="AB269" s="215"/>
      <c r="AC269" s="215"/>
      <c r="AD269" s="215"/>
      <c r="AE269" s="215"/>
      <c r="AF269" s="215"/>
      <c r="AG269" s="213"/>
      <c r="AH269" s="213"/>
      <c r="AI269" s="213"/>
      <c r="AJ269" s="213"/>
      <c r="AK269" s="213"/>
      <c r="AL269" s="213"/>
      <c r="AM269" s="213"/>
      <c r="AN269" s="213"/>
      <c r="AO269" s="213"/>
      <c r="AP269" s="213"/>
      <c r="AQ269" s="213"/>
      <c r="AR269" s="213"/>
      <c r="AS269" s="235"/>
      <c r="AT269" s="235"/>
      <c r="AU269" s="235"/>
      <c r="AV269" s="243"/>
      <c r="AW269" s="241"/>
      <c r="AX269" s="223"/>
      <c r="AY269" s="223"/>
      <c r="AZ269" s="249"/>
      <c r="BA269" s="215"/>
      <c r="BB269" s="249"/>
      <c r="BC269" s="169"/>
      <c r="BD269" s="50"/>
      <c r="BE269" s="119"/>
    </row>
    <row r="270" spans="1:57" s="120" customFormat="1" ht="1.5" customHeight="1" x14ac:dyDescent="0.3">
      <c r="A270" s="17"/>
      <c r="B270" s="126">
        <v>121</v>
      </c>
      <c r="C270" s="220"/>
      <c r="D270" s="221"/>
      <c r="E270" s="222"/>
      <c r="F270" s="224"/>
      <c r="G270" s="224"/>
      <c r="H270" s="224"/>
      <c r="I270" s="224"/>
      <c r="J270" s="224"/>
      <c r="K270" s="216"/>
      <c r="L270" s="224"/>
      <c r="M270" s="309"/>
      <c r="N270" s="224"/>
      <c r="O270" s="237"/>
      <c r="P270" s="237"/>
      <c r="Q270" s="239"/>
      <c r="R270" s="239"/>
      <c r="S270" s="239"/>
      <c r="T270" s="224"/>
      <c r="U270" s="224"/>
      <c r="V270" s="224"/>
      <c r="W270" s="216"/>
      <c r="X270" s="216"/>
      <c r="Y270" s="216"/>
      <c r="Z270" s="216"/>
      <c r="AA270" s="216"/>
      <c r="AB270" s="216"/>
      <c r="AC270" s="216"/>
      <c r="AD270" s="216"/>
      <c r="AE270" s="216"/>
      <c r="AF270" s="216"/>
      <c r="AG270" s="214"/>
      <c r="AH270" s="214"/>
      <c r="AI270" s="214"/>
      <c r="AJ270" s="214"/>
      <c r="AK270" s="214"/>
      <c r="AL270" s="214"/>
      <c r="AM270" s="214"/>
      <c r="AN270" s="214"/>
      <c r="AO270" s="214"/>
      <c r="AP270" s="214"/>
      <c r="AQ270" s="214"/>
      <c r="AR270" s="214"/>
      <c r="AS270" s="240"/>
      <c r="AT270" s="240"/>
      <c r="AU270" s="240"/>
      <c r="AV270" s="244"/>
      <c r="AW270" s="242"/>
      <c r="AX270" s="224"/>
      <c r="AY270" s="224"/>
      <c r="AZ270" s="250"/>
      <c r="BA270" s="216"/>
      <c r="BB270" s="250"/>
      <c r="BC270" s="169"/>
      <c r="BD270" s="50"/>
      <c r="BE270" s="119"/>
    </row>
    <row r="271" spans="1:57" s="48" customFormat="1" ht="30" customHeight="1" x14ac:dyDescent="0.3">
      <c r="A271" s="12"/>
      <c r="B271" s="223"/>
      <c r="C271" s="409" t="s">
        <v>3</v>
      </c>
      <c r="D271" s="410"/>
      <c r="E271" s="411"/>
      <c r="F271" s="407"/>
      <c r="G271" s="407"/>
      <c r="H271" s="407"/>
      <c r="I271" s="405"/>
      <c r="J271" s="405"/>
      <c r="K271" s="403"/>
      <c r="L271" s="397">
        <f t="shared" ref="L271:AZ271" si="7">SUBTOTAL(9,L42:L270)</f>
        <v>0</v>
      </c>
      <c r="M271" s="397">
        <f t="shared" si="7"/>
        <v>0</v>
      </c>
      <c r="N271" s="401">
        <f>SUBTOTAL(9,N42:N270)+16</f>
        <v>670</v>
      </c>
      <c r="O271" s="399">
        <f t="shared" si="7"/>
        <v>1253</v>
      </c>
      <c r="P271" s="399">
        <f t="shared" si="7"/>
        <v>246</v>
      </c>
      <c r="Q271" s="397"/>
      <c r="R271" s="397"/>
      <c r="S271" s="397"/>
      <c r="T271" s="397"/>
      <c r="U271" s="397"/>
      <c r="V271" s="397"/>
      <c r="W271" s="397"/>
      <c r="X271" s="397"/>
      <c r="Y271" s="397"/>
      <c r="Z271" s="397"/>
      <c r="AA271" s="397"/>
      <c r="AB271" s="397"/>
      <c r="AC271" s="397"/>
      <c r="AD271" s="397"/>
      <c r="AE271" s="397"/>
      <c r="AF271" s="397"/>
      <c r="AG271" s="397"/>
      <c r="AH271" s="397"/>
      <c r="AI271" s="397"/>
      <c r="AJ271" s="397"/>
      <c r="AK271" s="397"/>
      <c r="AL271" s="397"/>
      <c r="AM271" s="397"/>
      <c r="AN271" s="397"/>
      <c r="AO271" s="397"/>
      <c r="AP271" s="397"/>
      <c r="AQ271" s="397"/>
      <c r="AR271" s="397"/>
      <c r="AS271" s="397"/>
      <c r="AT271" s="397"/>
      <c r="AU271" s="397"/>
      <c r="AV271" s="397"/>
      <c r="AW271" s="397"/>
      <c r="AX271" s="397"/>
      <c r="AY271" s="397"/>
      <c r="AZ271" s="397"/>
      <c r="BA271" s="397"/>
      <c r="BB271" s="397"/>
      <c r="BD271" s="50">
        <f>AC271-AD271</f>
        <v>0</v>
      </c>
      <c r="BE271" s="119"/>
    </row>
    <row r="272" spans="1:57" s="48" customFormat="1" ht="63" customHeight="1" x14ac:dyDescent="0.3">
      <c r="A272" s="12"/>
      <c r="B272" s="224"/>
      <c r="C272" s="412"/>
      <c r="D272" s="413"/>
      <c r="E272" s="414"/>
      <c r="F272" s="408"/>
      <c r="G272" s="408"/>
      <c r="H272" s="408"/>
      <c r="I272" s="406"/>
      <c r="J272" s="406"/>
      <c r="K272" s="404"/>
      <c r="L272" s="398"/>
      <c r="M272" s="398"/>
      <c r="N272" s="402"/>
      <c r="O272" s="400"/>
      <c r="P272" s="400"/>
      <c r="Q272" s="398"/>
      <c r="R272" s="398"/>
      <c r="S272" s="398"/>
      <c r="T272" s="398"/>
      <c r="U272" s="398"/>
      <c r="V272" s="398"/>
      <c r="W272" s="398"/>
      <c r="X272" s="398"/>
      <c r="Y272" s="398"/>
      <c r="Z272" s="398"/>
      <c r="AA272" s="398"/>
      <c r="AB272" s="398"/>
      <c r="AC272" s="398"/>
      <c r="AD272" s="398"/>
      <c r="AE272" s="398"/>
      <c r="AF272" s="398"/>
      <c r="AG272" s="398"/>
      <c r="AH272" s="398"/>
      <c r="AI272" s="398"/>
      <c r="AJ272" s="398"/>
      <c r="AK272" s="398"/>
      <c r="AL272" s="398"/>
      <c r="AM272" s="398"/>
      <c r="AN272" s="398"/>
      <c r="AO272" s="398"/>
      <c r="AP272" s="398"/>
      <c r="AQ272" s="398"/>
      <c r="AR272" s="398"/>
      <c r="AS272" s="398"/>
      <c r="AT272" s="398"/>
      <c r="AU272" s="398"/>
      <c r="AV272" s="398"/>
      <c r="AW272" s="398"/>
      <c r="AX272" s="398"/>
      <c r="AY272" s="398"/>
      <c r="AZ272" s="398"/>
      <c r="BA272" s="398"/>
      <c r="BB272" s="398"/>
      <c r="BE272" s="119"/>
    </row>
    <row r="273" spans="1:57" s="48" customFormat="1" ht="24.75" customHeight="1" x14ac:dyDescent="0.3">
      <c r="A273" s="12"/>
      <c r="C273" s="83"/>
      <c r="D273" s="83"/>
      <c r="E273" s="83"/>
      <c r="L273" s="48" t="s">
        <v>48</v>
      </c>
      <c r="N273" s="127" t="s">
        <v>45</v>
      </c>
      <c r="O273" s="48" t="s">
        <v>46</v>
      </c>
      <c r="P273" s="48" t="s">
        <v>47</v>
      </c>
      <c r="Q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BA273" s="50"/>
      <c r="BE273" s="119"/>
    </row>
    <row r="274" spans="1:57" s="48" customFormat="1" ht="26.25" customHeight="1" x14ac:dyDescent="0.3">
      <c r="A274" s="12"/>
      <c r="C274" s="83"/>
      <c r="D274" s="83"/>
      <c r="E274" s="83"/>
      <c r="N274" s="128"/>
      <c r="O274" s="128"/>
      <c r="P274" s="128"/>
      <c r="Q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X274" s="129"/>
      <c r="AY274" s="129"/>
      <c r="AZ274" s="50"/>
      <c r="BA274" s="50"/>
      <c r="BB274" s="50">
        <f>AZ271+AV271+AU271+AT271+AS271+AR271+AQ271+AP271+AO271+AN271+AM271+AL271+AJ271+AH271+AG271+AF271+AE271+AD271+AC271+AB271+AA271+Z271+Y271+X271+W271+S271+R271+Q271</f>
        <v>0</v>
      </c>
      <c r="BE274" s="119"/>
    </row>
    <row r="275" spans="1:57" s="48" customFormat="1" ht="27" customHeight="1" x14ac:dyDescent="0.3">
      <c r="A275" s="12"/>
      <c r="C275" s="83"/>
      <c r="D275" s="83"/>
      <c r="E275" s="83"/>
      <c r="F275" s="80" t="s">
        <v>75</v>
      </c>
      <c r="G275" s="80"/>
      <c r="K275" s="48" t="s">
        <v>227</v>
      </c>
      <c r="L275" s="128"/>
      <c r="M275" s="128"/>
      <c r="N275" s="130" t="s">
        <v>224</v>
      </c>
      <c r="O275" s="130"/>
      <c r="P275" s="130"/>
      <c r="Q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BA275" s="50"/>
      <c r="BB275" s="50">
        <f>BB271-BB274</f>
        <v>0</v>
      </c>
      <c r="BE275" s="119"/>
    </row>
    <row r="276" spans="1:57" s="48" customFormat="1" ht="16.5" customHeight="1" x14ac:dyDescent="0.3">
      <c r="A276" s="12"/>
      <c r="C276" s="83"/>
      <c r="D276" s="83"/>
      <c r="E276" s="83"/>
      <c r="Q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BA276" s="50"/>
      <c r="BB276" s="50"/>
      <c r="BE276" s="119"/>
    </row>
    <row r="277" spans="1:57" s="48" customFormat="1" ht="19.5" customHeight="1" x14ac:dyDescent="0.3">
      <c r="A277" s="12"/>
      <c r="C277" s="83"/>
      <c r="D277" s="83"/>
      <c r="E277" s="83"/>
      <c r="F277" s="80" t="s">
        <v>68</v>
      </c>
      <c r="G277" s="80"/>
      <c r="K277" s="80" t="s">
        <v>76</v>
      </c>
      <c r="N277" s="80" t="s">
        <v>239</v>
      </c>
      <c r="Q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BA277" s="50"/>
      <c r="BB277" s="50"/>
      <c r="BE277" s="119"/>
    </row>
    <row r="278" spans="1:57" s="48" customFormat="1" ht="18" customHeight="1" x14ac:dyDescent="0.3">
      <c r="A278" s="12"/>
      <c r="C278" s="83"/>
      <c r="D278" s="83"/>
      <c r="E278" s="83"/>
      <c r="F278" s="80"/>
      <c r="G278" s="80"/>
      <c r="Q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BA278" s="50"/>
      <c r="BE278" s="119"/>
    </row>
    <row r="279" spans="1:57" s="48" customFormat="1" ht="19.5" customHeight="1" x14ac:dyDescent="0.3">
      <c r="A279" s="12"/>
      <c r="C279" s="83"/>
      <c r="D279" s="83"/>
      <c r="E279" s="83"/>
      <c r="F279" s="80" t="s">
        <v>70</v>
      </c>
      <c r="G279" s="80"/>
      <c r="N279" s="80" t="s">
        <v>71</v>
      </c>
      <c r="Q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BA279" s="50"/>
      <c r="BE279" s="119"/>
    </row>
    <row r="280" spans="1:57" ht="21.75" customHeight="1" x14ac:dyDescent="0.2"/>
    <row r="281" spans="1:57" ht="15" customHeight="1" x14ac:dyDescent="0.2"/>
    <row r="282" spans="1:57" ht="21.75" customHeight="1" x14ac:dyDescent="0.25">
      <c r="AN282" s="230" t="s">
        <v>283</v>
      </c>
      <c r="AO282" s="230"/>
      <c r="AP282" s="131">
        <f>(AM271+AN271+AO271+AP271)/1000</f>
        <v>0</v>
      </c>
    </row>
    <row r="283" spans="1:57" ht="21.75" customHeight="1" x14ac:dyDescent="0.25">
      <c r="I283" s="23">
        <v>1</v>
      </c>
      <c r="AN283" s="228" t="s">
        <v>216</v>
      </c>
      <c r="AO283" s="229"/>
      <c r="AP283" s="131">
        <f>AL271/1000</f>
        <v>0</v>
      </c>
    </row>
    <row r="284" spans="1:57" ht="21.75" customHeight="1" x14ac:dyDescent="0.25">
      <c r="AN284" s="228" t="s">
        <v>88</v>
      </c>
      <c r="AO284" s="229"/>
      <c r="AP284" s="131">
        <f>(M271+Q271+R271+S271+W271+Y271+AA271+AC271+AE271+AF271+AG271+AH271+AI271+AZ271)/1000</f>
        <v>0</v>
      </c>
    </row>
    <row r="285" spans="1:57" ht="21.75" customHeight="1" x14ac:dyDescent="0.25">
      <c r="AN285" s="228" t="s">
        <v>217</v>
      </c>
      <c r="AO285" s="229"/>
      <c r="AP285" s="131">
        <f>(AS271+AT271+AU271+AV271)/1000</f>
        <v>0</v>
      </c>
    </row>
    <row r="286" spans="1:57" ht="21.75" customHeight="1" x14ac:dyDescent="0.25">
      <c r="AN286" s="230" t="s">
        <v>218</v>
      </c>
      <c r="AO286" s="230"/>
      <c r="AP286" s="131">
        <f>AD271/1000</f>
        <v>0</v>
      </c>
    </row>
    <row r="287" spans="1:57" ht="21.75" customHeight="1" x14ac:dyDescent="0.25">
      <c r="AN287" s="230" t="s">
        <v>219</v>
      </c>
      <c r="AO287" s="230"/>
      <c r="AP287" s="131">
        <f>(X271+Z271+AB271)/1000</f>
        <v>0</v>
      </c>
    </row>
    <row r="288" spans="1:57" ht="21.75" customHeight="1" x14ac:dyDescent="0.25">
      <c r="AN288" s="230" t="s">
        <v>223</v>
      </c>
      <c r="AO288" s="230"/>
      <c r="AP288" s="132">
        <f>AR271/1000</f>
        <v>0</v>
      </c>
    </row>
    <row r="289" spans="6:42" ht="21.75" customHeight="1" x14ac:dyDescent="0.25">
      <c r="AN289" s="228" t="s">
        <v>220</v>
      </c>
      <c r="AO289" s="229"/>
      <c r="AP289" s="131">
        <f>AJ271/1000</f>
        <v>0</v>
      </c>
    </row>
    <row r="290" spans="6:42" ht="21.75" customHeight="1" x14ac:dyDescent="0.25">
      <c r="AN290" s="228" t="s">
        <v>221</v>
      </c>
      <c r="AO290" s="229"/>
      <c r="AP290" s="131">
        <f>AQ271/1000</f>
        <v>0</v>
      </c>
    </row>
    <row r="291" spans="6:42" ht="21.75" customHeight="1" x14ac:dyDescent="0.25">
      <c r="AN291" s="231" t="s">
        <v>222</v>
      </c>
      <c r="AO291" s="232"/>
      <c r="AP291" s="133">
        <f>SUBTOTAL(9,AP282:AP290)</f>
        <v>0</v>
      </c>
    </row>
    <row r="298" spans="6:42" ht="12" customHeight="1" x14ac:dyDescent="0.2">
      <c r="F298" s="23" t="s">
        <v>26</v>
      </c>
    </row>
  </sheetData>
  <autoFilter ref="B41:BB275" xr:uid="{00000000-0009-0000-0000-000000000000}">
    <filterColumn colId="1" showButton="0"/>
    <filterColumn colId="2" showButton="0"/>
    <filterColumn colId="9">
      <customFilters and="1">
        <customFilter operator="notEqual" val="4'"/>
      </customFilters>
    </filterColumn>
  </autoFilter>
  <mergeCells count="5732">
    <mergeCell ref="N44:N45"/>
    <mergeCell ref="M44:M45"/>
    <mergeCell ref="L44:L45"/>
    <mergeCell ref="B44:B45"/>
    <mergeCell ref="BA42:BA43"/>
    <mergeCell ref="AZ42:AZ43"/>
    <mergeCell ref="AY42:AY43"/>
    <mergeCell ref="AW42:AW43"/>
    <mergeCell ref="AU42:AU43"/>
    <mergeCell ref="AS42:AS43"/>
    <mergeCell ref="AR42:AR43"/>
    <mergeCell ref="AQ42:AQ43"/>
    <mergeCell ref="AN42:AN43"/>
    <mergeCell ref="AM42:AM43"/>
    <mergeCell ref="AL42:AL43"/>
    <mergeCell ref="AK42:AK43"/>
    <mergeCell ref="AH42:AH43"/>
    <mergeCell ref="AG42:AG43"/>
    <mergeCell ref="AF42:AF43"/>
    <mergeCell ref="AD42:AD43"/>
    <mergeCell ref="Y42:Y43"/>
    <mergeCell ref="S42:S43"/>
    <mergeCell ref="R42:R43"/>
    <mergeCell ref="Q42:Q43"/>
    <mergeCell ref="O42:O43"/>
    <mergeCell ref="N42:N43"/>
    <mergeCell ref="J42:J43"/>
    <mergeCell ref="B42:B43"/>
    <mergeCell ref="AZ44:AZ45"/>
    <mergeCell ref="AU44:AU45"/>
    <mergeCell ref="AT44:AT45"/>
    <mergeCell ref="AR44:AR45"/>
    <mergeCell ref="AQ44:AQ45"/>
    <mergeCell ref="AP44:AP45"/>
    <mergeCell ref="AO44:AO45"/>
    <mergeCell ref="AL44:AL45"/>
    <mergeCell ref="AK44:AK45"/>
    <mergeCell ref="AJ44:AJ45"/>
    <mergeCell ref="AI44:AI45"/>
    <mergeCell ref="AH44:AH45"/>
    <mergeCell ref="AG44:AG45"/>
    <mergeCell ref="AC44:AC45"/>
    <mergeCell ref="AB44:AB45"/>
    <mergeCell ref="T44:T45"/>
    <mergeCell ref="O44:O45"/>
    <mergeCell ref="N48:N49"/>
    <mergeCell ref="M48:M49"/>
    <mergeCell ref="L48:L49"/>
    <mergeCell ref="AZ46:AZ47"/>
    <mergeCell ref="AW46:AW47"/>
    <mergeCell ref="AT46:AT47"/>
    <mergeCell ref="AR46:AR47"/>
    <mergeCell ref="AP46:AP47"/>
    <mergeCell ref="AI46:AI47"/>
    <mergeCell ref="AE46:AE47"/>
    <mergeCell ref="AB46:AB47"/>
    <mergeCell ref="Z46:Z47"/>
    <mergeCell ref="W46:W47"/>
    <mergeCell ref="V46:V47"/>
    <mergeCell ref="U46:U47"/>
    <mergeCell ref="S46:S47"/>
    <mergeCell ref="P46:P47"/>
    <mergeCell ref="M54:M55"/>
    <mergeCell ref="B54:B55"/>
    <mergeCell ref="AU52:AU53"/>
    <mergeCell ref="AT52:AT53"/>
    <mergeCell ref="AS52:AS53"/>
    <mergeCell ref="AM52:AM53"/>
    <mergeCell ref="M52:M53"/>
    <mergeCell ref="BA50:BA51"/>
    <mergeCell ref="AT50:AT51"/>
    <mergeCell ref="AQ50:AQ51"/>
    <mergeCell ref="AP50:AP51"/>
    <mergeCell ref="AO50:AO51"/>
    <mergeCell ref="AN50:AN51"/>
    <mergeCell ref="AK50:AK51"/>
    <mergeCell ref="AI50:AI51"/>
    <mergeCell ref="AB50:AB51"/>
    <mergeCell ref="AA50:AA51"/>
    <mergeCell ref="Z50:Z51"/>
    <mergeCell ref="Y50:Y51"/>
    <mergeCell ref="X50:X51"/>
    <mergeCell ref="T50:T51"/>
    <mergeCell ref="S50:S51"/>
    <mergeCell ref="P50:P51"/>
    <mergeCell ref="O50:O51"/>
    <mergeCell ref="M50:M51"/>
    <mergeCell ref="L50:L51"/>
    <mergeCell ref="AY58:AY59"/>
    <mergeCell ref="AO58:AO59"/>
    <mergeCell ref="AK58:AK59"/>
    <mergeCell ref="AB58:AB59"/>
    <mergeCell ref="Z58:Z59"/>
    <mergeCell ref="T58:T59"/>
    <mergeCell ref="R58:R59"/>
    <mergeCell ref="O58:O59"/>
    <mergeCell ref="N58:N59"/>
    <mergeCell ref="L58:L59"/>
    <mergeCell ref="B58:B59"/>
    <mergeCell ref="AZ56:AZ57"/>
    <mergeCell ref="AV56:AV57"/>
    <mergeCell ref="AT56:AT57"/>
    <mergeCell ref="AS56:AS57"/>
    <mergeCell ref="AK56:AK57"/>
    <mergeCell ref="AA56:AA57"/>
    <mergeCell ref="Y56:Y57"/>
    <mergeCell ref="X56:X57"/>
    <mergeCell ref="W56:W57"/>
    <mergeCell ref="R56:R57"/>
    <mergeCell ref="O56:O57"/>
    <mergeCell ref="V64:V65"/>
    <mergeCell ref="K64:K65"/>
    <mergeCell ref="AU62:AU63"/>
    <mergeCell ref="P62:P63"/>
    <mergeCell ref="O62:O63"/>
    <mergeCell ref="N62:N63"/>
    <mergeCell ref="K62:K63"/>
    <mergeCell ref="H62:H63"/>
    <mergeCell ref="AM60:AM61"/>
    <mergeCell ref="AC60:AC61"/>
    <mergeCell ref="AA60:AA61"/>
    <mergeCell ref="Y60:Y61"/>
    <mergeCell ref="X60:X61"/>
    <mergeCell ref="V60:V61"/>
    <mergeCell ref="U60:U61"/>
    <mergeCell ref="T60:T61"/>
    <mergeCell ref="R60:R61"/>
    <mergeCell ref="N60:N61"/>
    <mergeCell ref="S78:S79"/>
    <mergeCell ref="R78:R79"/>
    <mergeCell ref="N78:N79"/>
    <mergeCell ref="O76:O77"/>
    <mergeCell ref="K76:K77"/>
    <mergeCell ref="S74:S75"/>
    <mergeCell ref="R74:R75"/>
    <mergeCell ref="K74:K75"/>
    <mergeCell ref="Q70:Q71"/>
    <mergeCell ref="J70:J71"/>
    <mergeCell ref="C70:E71"/>
    <mergeCell ref="P68:P69"/>
    <mergeCell ref="O68:O69"/>
    <mergeCell ref="N68:N69"/>
    <mergeCell ref="R66:R67"/>
    <mergeCell ref="P66:P67"/>
    <mergeCell ref="M66:M67"/>
    <mergeCell ref="V90:V91"/>
    <mergeCell ref="S90:S91"/>
    <mergeCell ref="Q90:Q91"/>
    <mergeCell ref="N90:N91"/>
    <mergeCell ref="M90:M91"/>
    <mergeCell ref="L90:L91"/>
    <mergeCell ref="S88:S89"/>
    <mergeCell ref="R88:R89"/>
    <mergeCell ref="L88:L89"/>
    <mergeCell ref="U86:U87"/>
    <mergeCell ref="P86:P87"/>
    <mergeCell ref="O86:O87"/>
    <mergeCell ref="M86:M87"/>
    <mergeCell ref="L86:L87"/>
    <mergeCell ref="K86:K87"/>
    <mergeCell ref="Q84:Q85"/>
    <mergeCell ref="AH82:AH83"/>
    <mergeCell ref="W82:W83"/>
    <mergeCell ref="S82:S83"/>
    <mergeCell ref="L82:L83"/>
    <mergeCell ref="AO98:AO99"/>
    <mergeCell ref="S98:S99"/>
    <mergeCell ref="P98:P99"/>
    <mergeCell ref="O98:O99"/>
    <mergeCell ref="N98:N99"/>
    <mergeCell ref="K98:K99"/>
    <mergeCell ref="W96:W97"/>
    <mergeCell ref="O96:O97"/>
    <mergeCell ref="J96:J97"/>
    <mergeCell ref="S94:S95"/>
    <mergeCell ref="M94:M95"/>
    <mergeCell ref="K94:K95"/>
    <mergeCell ref="J94:J95"/>
    <mergeCell ref="AQ92:AQ93"/>
    <mergeCell ref="U92:U93"/>
    <mergeCell ref="Q92:Q93"/>
    <mergeCell ref="M92:M93"/>
    <mergeCell ref="L92:L93"/>
    <mergeCell ref="J92:J93"/>
    <mergeCell ref="S112:S113"/>
    <mergeCell ref="O112:O113"/>
    <mergeCell ref="L112:L113"/>
    <mergeCell ref="Y110:Y111"/>
    <mergeCell ref="U110:U111"/>
    <mergeCell ref="M110:M111"/>
    <mergeCell ref="P108:P109"/>
    <mergeCell ref="O108:O109"/>
    <mergeCell ref="N106:N107"/>
    <mergeCell ref="L106:L107"/>
    <mergeCell ref="AW104:AW105"/>
    <mergeCell ref="N104:N105"/>
    <mergeCell ref="AN100:AN101"/>
    <mergeCell ref="S100:S101"/>
    <mergeCell ref="N100:N101"/>
    <mergeCell ref="L100:L101"/>
    <mergeCell ref="K100:K101"/>
    <mergeCell ref="M132:M133"/>
    <mergeCell ref="L132:L133"/>
    <mergeCell ref="P128:P129"/>
    <mergeCell ref="Y120:Y121"/>
    <mergeCell ref="U120:U121"/>
    <mergeCell ref="S120:S121"/>
    <mergeCell ref="R120:R121"/>
    <mergeCell ref="L120:L121"/>
    <mergeCell ref="S118:S119"/>
    <mergeCell ref="R118:R119"/>
    <mergeCell ref="P118:P119"/>
    <mergeCell ref="L118:L119"/>
    <mergeCell ref="R116:R117"/>
    <mergeCell ref="U114:U115"/>
    <mergeCell ref="O114:O115"/>
    <mergeCell ref="L114:L115"/>
    <mergeCell ref="I114:I115"/>
    <mergeCell ref="C210:E211"/>
    <mergeCell ref="M208:M209"/>
    <mergeCell ref="L208:L209"/>
    <mergeCell ref="F208:F209"/>
    <mergeCell ref="C208:E209"/>
    <mergeCell ref="B208:B209"/>
    <mergeCell ref="Y206:Y207"/>
    <mergeCell ref="X206:X207"/>
    <mergeCell ref="W206:W207"/>
    <mergeCell ref="V206:V207"/>
    <mergeCell ref="M206:M207"/>
    <mergeCell ref="H206:H207"/>
    <mergeCell ref="B206:B207"/>
    <mergeCell ref="L202:L203"/>
    <mergeCell ref="L166:L167"/>
    <mergeCell ref="W142:W143"/>
    <mergeCell ref="Y136:Y137"/>
    <mergeCell ref="N136:N137"/>
    <mergeCell ref="M136:M137"/>
    <mergeCell ref="AU240:AU241"/>
    <mergeCell ref="AH240:AH241"/>
    <mergeCell ref="AE236:AE237"/>
    <mergeCell ref="AO234:AO235"/>
    <mergeCell ref="AG232:AG233"/>
    <mergeCell ref="AF232:AF233"/>
    <mergeCell ref="AJ226:AJ227"/>
    <mergeCell ref="AU220:AU221"/>
    <mergeCell ref="AS220:AS221"/>
    <mergeCell ref="M212:M213"/>
    <mergeCell ref="L212:L213"/>
    <mergeCell ref="K212:K213"/>
    <mergeCell ref="J212:J213"/>
    <mergeCell ref="I212:I213"/>
    <mergeCell ref="H212:H213"/>
    <mergeCell ref="G212:G213"/>
    <mergeCell ref="F212:F213"/>
    <mergeCell ref="AU271:AU272"/>
    <mergeCell ref="AJ271:AJ272"/>
    <mergeCell ref="AG271:AG272"/>
    <mergeCell ref="AD271:AD272"/>
    <mergeCell ref="AC271:AC272"/>
    <mergeCell ref="AO269:AO270"/>
    <mergeCell ref="AN269:AN270"/>
    <mergeCell ref="AM269:AM270"/>
    <mergeCell ref="AL269:AL270"/>
    <mergeCell ref="AL266:AL267"/>
    <mergeCell ref="AK266:AK267"/>
    <mergeCell ref="AJ266:AJ267"/>
    <mergeCell ref="AI266:AI267"/>
    <mergeCell ref="AH266:AH267"/>
    <mergeCell ref="AG266:AG267"/>
    <mergeCell ref="AF266:AF267"/>
    <mergeCell ref="AE266:AE267"/>
    <mergeCell ref="AD266:AD267"/>
    <mergeCell ref="AC266:AC267"/>
    <mergeCell ref="AS269:AS270"/>
    <mergeCell ref="AT269:AT270"/>
    <mergeCell ref="AU269:AU270"/>
    <mergeCell ref="AV269:AV270"/>
    <mergeCell ref="AW269:AW270"/>
    <mergeCell ref="AX269:AX270"/>
    <mergeCell ref="AY269:AY270"/>
    <mergeCell ref="AZ269:AZ270"/>
    <mergeCell ref="BA269:BA270"/>
    <mergeCell ref="BB269:BB270"/>
    <mergeCell ref="V269:V270"/>
    <mergeCell ref="W269:W270"/>
    <mergeCell ref="X269:X270"/>
    <mergeCell ref="Y269:Y270"/>
    <mergeCell ref="Z269:Z270"/>
    <mergeCell ref="AA269:AA270"/>
    <mergeCell ref="AB269:AB270"/>
    <mergeCell ref="AC269:AC270"/>
    <mergeCell ref="AD269:AD270"/>
    <mergeCell ref="AE269:AE270"/>
    <mergeCell ref="AF269:AF270"/>
    <mergeCell ref="AG269:AG270"/>
    <mergeCell ref="AH269:AH270"/>
    <mergeCell ref="AI269:AI270"/>
    <mergeCell ref="AJ269:AJ270"/>
    <mergeCell ref="AK269:AK270"/>
    <mergeCell ref="AP266:AP267"/>
    <mergeCell ref="AQ266:AQ267"/>
    <mergeCell ref="AR266:AR267"/>
    <mergeCell ref="AS266:AS267"/>
    <mergeCell ref="AT266:AT267"/>
    <mergeCell ref="AU266:AU267"/>
    <mergeCell ref="AV266:AV267"/>
    <mergeCell ref="AW266:AW267"/>
    <mergeCell ref="AX266:AX267"/>
    <mergeCell ref="AY266:AY267"/>
    <mergeCell ref="AZ266:AZ267"/>
    <mergeCell ref="BA266:BA267"/>
    <mergeCell ref="BB266:BB267"/>
    <mergeCell ref="C269:E270"/>
    <mergeCell ref="F269:F270"/>
    <mergeCell ref="G269:G270"/>
    <mergeCell ref="H269:H270"/>
    <mergeCell ref="I269:I270"/>
    <mergeCell ref="J269:J270"/>
    <mergeCell ref="K269:K270"/>
    <mergeCell ref="L269:L270"/>
    <mergeCell ref="M269:M270"/>
    <mergeCell ref="N269:N270"/>
    <mergeCell ref="O269:O270"/>
    <mergeCell ref="P269:P270"/>
    <mergeCell ref="Q269:Q270"/>
    <mergeCell ref="R269:R270"/>
    <mergeCell ref="S269:S270"/>
    <mergeCell ref="T269:T270"/>
    <mergeCell ref="AP269:AP270"/>
    <mergeCell ref="AQ269:AQ270"/>
    <mergeCell ref="AR269:AR270"/>
    <mergeCell ref="B212:B213"/>
    <mergeCell ref="B214:B215"/>
    <mergeCell ref="L124:L125"/>
    <mergeCell ref="B82:B83"/>
    <mergeCell ref="C240:E241"/>
    <mergeCell ref="AM266:AM267"/>
    <mergeCell ref="C266:E267"/>
    <mergeCell ref="F266:F267"/>
    <mergeCell ref="G266:G267"/>
    <mergeCell ref="H266:H267"/>
    <mergeCell ref="I266:I267"/>
    <mergeCell ref="J266:J267"/>
    <mergeCell ref="K266:K267"/>
    <mergeCell ref="L266:L267"/>
    <mergeCell ref="M266:M267"/>
    <mergeCell ref="N266:N267"/>
    <mergeCell ref="O266:O267"/>
    <mergeCell ref="P266:P267"/>
    <mergeCell ref="Q266:Q267"/>
    <mergeCell ref="R266:R267"/>
    <mergeCell ref="S266:S267"/>
    <mergeCell ref="T266:T267"/>
    <mergeCell ref="U266:U267"/>
    <mergeCell ref="U118:U119"/>
    <mergeCell ref="V118:V119"/>
    <mergeCell ref="V114:V115"/>
    <mergeCell ref="W116:W117"/>
    <mergeCell ref="W120:W121"/>
    <mergeCell ref="C262:E262"/>
    <mergeCell ref="C263:E263"/>
    <mergeCell ref="C265:E265"/>
    <mergeCell ref="C264:E264"/>
    <mergeCell ref="C2:E2"/>
    <mergeCell ref="B15:F15"/>
    <mergeCell ref="I35:I40"/>
    <mergeCell ref="S4:Y4"/>
    <mergeCell ref="S3:V3"/>
    <mergeCell ref="AQ208:AQ209"/>
    <mergeCell ref="BA208:BA209"/>
    <mergeCell ref="BB208:BB209"/>
    <mergeCell ref="AL208:AL209"/>
    <mergeCell ref="AZ206:AZ207"/>
    <mergeCell ref="BA206:BA207"/>
    <mergeCell ref="BB206:BB207"/>
    <mergeCell ref="AL206:AL207"/>
    <mergeCell ref="AN206:AN207"/>
    <mergeCell ref="AO206:AO207"/>
    <mergeCell ref="AP206:AP207"/>
    <mergeCell ref="AQ206:AQ207"/>
    <mergeCell ref="AR206:AR207"/>
    <mergeCell ref="AS206:AS207"/>
    <mergeCell ref="AT206:AT207"/>
    <mergeCell ref="AU206:AU207"/>
    <mergeCell ref="AV206:AV207"/>
    <mergeCell ref="AW206:AW207"/>
    <mergeCell ref="AN208:AN209"/>
    <mergeCell ref="AX206:AX207"/>
    <mergeCell ref="AY206:AY207"/>
    <mergeCell ref="AM208:AM209"/>
    <mergeCell ref="AM206:AM207"/>
    <mergeCell ref="AS208:AS209"/>
    <mergeCell ref="BB210:BB211"/>
    <mergeCell ref="R210:R211"/>
    <mergeCell ref="S210:S211"/>
    <mergeCell ref="T210:T211"/>
    <mergeCell ref="AK210:AK211"/>
    <mergeCell ref="AV208:AV209"/>
    <mergeCell ref="AW208:AW209"/>
    <mergeCell ref="AX208:AX209"/>
    <mergeCell ref="AY208:AY209"/>
    <mergeCell ref="AZ208:AZ209"/>
    <mergeCell ref="AM210:AM211"/>
    <mergeCell ref="AN210:AN211"/>
    <mergeCell ref="AO210:AO211"/>
    <mergeCell ref="AG208:AG209"/>
    <mergeCell ref="AH208:AH209"/>
    <mergeCell ref="AK208:AK209"/>
    <mergeCell ref="AP208:AP209"/>
    <mergeCell ref="AP210:AP211"/>
    <mergeCell ref="AO208:AO209"/>
    <mergeCell ref="AI208:AI209"/>
    <mergeCell ref="W208:W209"/>
    <mergeCell ref="AZ210:AZ211"/>
    <mergeCell ref="AT210:AT211"/>
    <mergeCell ref="AU210:AU211"/>
    <mergeCell ref="AX210:AX211"/>
    <mergeCell ref="AU208:AU209"/>
    <mergeCell ref="V208:V209"/>
    <mergeCell ref="Y208:Y209"/>
    <mergeCell ref="Z208:Z209"/>
    <mergeCell ref="AA208:AA209"/>
    <mergeCell ref="AB208:AB209"/>
    <mergeCell ref="AC208:AC209"/>
    <mergeCell ref="AW210:AW211"/>
    <mergeCell ref="AU212:AU213"/>
    <mergeCell ref="M214:M215"/>
    <mergeCell ref="N214:N215"/>
    <mergeCell ref="O214:O215"/>
    <mergeCell ref="AF214:AF215"/>
    <mergeCell ref="AG210:AG211"/>
    <mergeCell ref="AH210:AH211"/>
    <mergeCell ref="AI210:AI211"/>
    <mergeCell ref="AT214:AT215"/>
    <mergeCell ref="AT208:AT209"/>
    <mergeCell ref="AG212:AG213"/>
    <mergeCell ref="Y210:Y211"/>
    <mergeCell ref="AR212:AR213"/>
    <mergeCell ref="W210:W211"/>
    <mergeCell ref="X210:X211"/>
    <mergeCell ref="AQ210:AQ211"/>
    <mergeCell ref="AS214:AS215"/>
    <mergeCell ref="AR208:AR209"/>
    <mergeCell ref="AS212:AS213"/>
    <mergeCell ref="AT212:AT213"/>
    <mergeCell ref="M210:M211"/>
    <mergeCell ref="N210:N211"/>
    <mergeCell ref="O210:O211"/>
    <mergeCell ref="P210:P211"/>
    <mergeCell ref="Q210:Q211"/>
    <mergeCell ref="AD208:AD209"/>
    <mergeCell ref="AE208:AE209"/>
    <mergeCell ref="N208:N209"/>
    <mergeCell ref="Q208:Q209"/>
    <mergeCell ref="AA210:AA211"/>
    <mergeCell ref="R208:R209"/>
    <mergeCell ref="BA210:BA211"/>
    <mergeCell ref="AY210:AY211"/>
    <mergeCell ref="G214:G215"/>
    <mergeCell ref="H214:H215"/>
    <mergeCell ref="AN214:AN215"/>
    <mergeCell ref="V214:V215"/>
    <mergeCell ref="P214:P215"/>
    <mergeCell ref="Q214:Q215"/>
    <mergeCell ref="W212:W213"/>
    <mergeCell ref="X212:X213"/>
    <mergeCell ref="Y212:Y213"/>
    <mergeCell ref="Z212:Z213"/>
    <mergeCell ref="AA212:AA213"/>
    <mergeCell ref="AB212:AB213"/>
    <mergeCell ref="AC212:AC213"/>
    <mergeCell ref="AD212:AD213"/>
    <mergeCell ref="AH212:AH213"/>
    <mergeCell ref="AJ212:AJ213"/>
    <mergeCell ref="AK212:AK213"/>
    <mergeCell ref="V212:V213"/>
    <mergeCell ref="AG214:AG215"/>
    <mergeCell ref="AU214:AU215"/>
    <mergeCell ref="AV214:AV215"/>
    <mergeCell ref="AW214:AW215"/>
    <mergeCell ref="AM214:AM215"/>
    <mergeCell ref="AL214:AL215"/>
    <mergeCell ref="AL210:AL211"/>
    <mergeCell ref="K214:K215"/>
    <mergeCell ref="I214:I215"/>
    <mergeCell ref="J214:J215"/>
    <mergeCell ref="G210:G211"/>
    <mergeCell ref="AV210:AV211"/>
    <mergeCell ref="BB214:BB215"/>
    <mergeCell ref="BA214:BA215"/>
    <mergeCell ref="AK214:AK215"/>
    <mergeCell ref="AY214:AY215"/>
    <mergeCell ref="AZ214:AZ215"/>
    <mergeCell ref="R214:R215"/>
    <mergeCell ref="S214:S215"/>
    <mergeCell ref="T214:T215"/>
    <mergeCell ref="U214:U215"/>
    <mergeCell ref="BB212:BB213"/>
    <mergeCell ref="AL212:AL213"/>
    <mergeCell ref="AY212:AY213"/>
    <mergeCell ref="AZ212:AZ213"/>
    <mergeCell ref="AI214:AI215"/>
    <mergeCell ref="AJ214:AJ215"/>
    <mergeCell ref="BA212:BA213"/>
    <mergeCell ref="AM212:AM213"/>
    <mergeCell ref="AX212:AX213"/>
    <mergeCell ref="AN212:AN213"/>
    <mergeCell ref="AO212:AO213"/>
    <mergeCell ref="AP212:AP213"/>
    <mergeCell ref="AQ212:AQ213"/>
    <mergeCell ref="AX214:AX215"/>
    <mergeCell ref="AV212:AV213"/>
    <mergeCell ref="AW212:AW213"/>
    <mergeCell ref="AI212:AI213"/>
    <mergeCell ref="U212:U213"/>
    <mergeCell ref="AA214:AA215"/>
    <mergeCell ref="W214:W215"/>
    <mergeCell ref="X214:X215"/>
    <mergeCell ref="Y214:Y215"/>
    <mergeCell ref="Z214:Z215"/>
    <mergeCell ref="C214:E215"/>
    <mergeCell ref="F214:F215"/>
    <mergeCell ref="AR210:AR211"/>
    <mergeCell ref="Z210:Z211"/>
    <mergeCell ref="AC210:AC211"/>
    <mergeCell ref="AD210:AD211"/>
    <mergeCell ref="L214:L215"/>
    <mergeCell ref="G216:G217"/>
    <mergeCell ref="H216:H217"/>
    <mergeCell ref="I216:I217"/>
    <mergeCell ref="J216:J217"/>
    <mergeCell ref="K216:K217"/>
    <mergeCell ref="L216:L217"/>
    <mergeCell ref="M216:M217"/>
    <mergeCell ref="N216:N217"/>
    <mergeCell ref="O216:O217"/>
    <mergeCell ref="P216:P217"/>
    <mergeCell ref="Q216:Q217"/>
    <mergeCell ref="R216:R217"/>
    <mergeCell ref="S216:S217"/>
    <mergeCell ref="C216:E217"/>
    <mergeCell ref="AK216:AK217"/>
    <mergeCell ref="AL216:AL217"/>
    <mergeCell ref="AH214:AH215"/>
    <mergeCell ref="AC214:AC215"/>
    <mergeCell ref="AD214:AD215"/>
    <mergeCell ref="AE214:AE215"/>
    <mergeCell ref="V216:V217"/>
    <mergeCell ref="AI216:AI217"/>
    <mergeCell ref="AJ210:AJ211"/>
    <mergeCell ref="F210:F211"/>
    <mergeCell ref="H210:H211"/>
    <mergeCell ref="B218:B219"/>
    <mergeCell ref="C218:E219"/>
    <mergeCell ref="F218:F219"/>
    <mergeCell ref="G218:G219"/>
    <mergeCell ref="H218:H219"/>
    <mergeCell ref="I218:I219"/>
    <mergeCell ref="J218:J219"/>
    <mergeCell ref="K218:K219"/>
    <mergeCell ref="L218:L219"/>
    <mergeCell ref="M218:M219"/>
    <mergeCell ref="N218:N219"/>
    <mergeCell ref="O218:O219"/>
    <mergeCell ref="P218:P219"/>
    <mergeCell ref="Q218:Q219"/>
    <mergeCell ref="R218:R219"/>
    <mergeCell ref="S218:S219"/>
    <mergeCell ref="BA216:BA217"/>
    <mergeCell ref="AJ216:AJ217"/>
    <mergeCell ref="AN216:AN217"/>
    <mergeCell ref="AO216:AO217"/>
    <mergeCell ref="F216:F217"/>
    <mergeCell ref="AB218:AB219"/>
    <mergeCell ref="AC218:AC219"/>
    <mergeCell ref="AD218:AD219"/>
    <mergeCell ref="AE218:AE219"/>
    <mergeCell ref="AF218:AF219"/>
    <mergeCell ref="AG218:AG219"/>
    <mergeCell ref="AH218:AH219"/>
    <mergeCell ref="AI218:AI219"/>
    <mergeCell ref="AJ218:AJ219"/>
    <mergeCell ref="AK218:AK219"/>
    <mergeCell ref="T218:T219"/>
    <mergeCell ref="BB216:BB217"/>
    <mergeCell ref="AP216:AP217"/>
    <mergeCell ref="AQ216:AQ217"/>
    <mergeCell ref="AR216:AR217"/>
    <mergeCell ref="AS216:AS217"/>
    <mergeCell ref="AT216:AT217"/>
    <mergeCell ref="AU216:AU217"/>
    <mergeCell ref="AV216:AV217"/>
    <mergeCell ref="AW216:AW217"/>
    <mergeCell ref="AX216:AX217"/>
    <mergeCell ref="AY216:AY217"/>
    <mergeCell ref="AZ216:AZ217"/>
    <mergeCell ref="AY218:AY219"/>
    <mergeCell ref="AZ218:AZ219"/>
    <mergeCell ref="BA218:BA219"/>
    <mergeCell ref="BB218:BB219"/>
    <mergeCell ref="AV218:AV219"/>
    <mergeCell ref="AW218:AW219"/>
    <mergeCell ref="AX218:AX219"/>
    <mergeCell ref="AQ218:AQ219"/>
    <mergeCell ref="AR218:AR219"/>
    <mergeCell ref="AS218:AS219"/>
    <mergeCell ref="AT218:AT219"/>
    <mergeCell ref="I224:I225"/>
    <mergeCell ref="J224:J225"/>
    <mergeCell ref="K224:K225"/>
    <mergeCell ref="W224:W225"/>
    <mergeCell ref="U224:U225"/>
    <mergeCell ref="Q222:Q223"/>
    <mergeCell ref="L224:L225"/>
    <mergeCell ref="M224:M225"/>
    <mergeCell ref="O222:O223"/>
    <mergeCell ref="P222:P223"/>
    <mergeCell ref="AH224:AH225"/>
    <mergeCell ref="AI224:AI225"/>
    <mergeCell ref="AI222:AI223"/>
    <mergeCell ref="Z222:Z223"/>
    <mergeCell ref="Y224:Y225"/>
    <mergeCell ref="V224:V225"/>
    <mergeCell ref="AL224:AL225"/>
    <mergeCell ref="T224:T225"/>
    <mergeCell ref="AW222:AW223"/>
    <mergeCell ref="AX222:AX223"/>
    <mergeCell ref="AY222:AY223"/>
    <mergeCell ref="Y222:Y223"/>
    <mergeCell ref="X222:X223"/>
    <mergeCell ref="U222:U223"/>
    <mergeCell ref="V222:V223"/>
    <mergeCell ref="AM222:AM223"/>
    <mergeCell ref="AN222:AN223"/>
    <mergeCell ref="AO222:AO223"/>
    <mergeCell ref="AP222:AP223"/>
    <mergeCell ref="AQ222:AQ223"/>
    <mergeCell ref="AH222:AH223"/>
    <mergeCell ref="X224:X225"/>
    <mergeCell ref="AK226:AK227"/>
    <mergeCell ref="AL226:AL227"/>
    <mergeCell ref="AA224:AA225"/>
    <mergeCell ref="AB224:AB225"/>
    <mergeCell ref="AM218:AM219"/>
    <mergeCell ref="AN218:AN219"/>
    <mergeCell ref="AU218:AU219"/>
    <mergeCell ref="P224:P225"/>
    <mergeCell ref="S224:S225"/>
    <mergeCell ref="BA222:BA223"/>
    <mergeCell ref="BB224:BB225"/>
    <mergeCell ref="AV224:AV225"/>
    <mergeCell ref="AW224:AW225"/>
    <mergeCell ref="AX224:AX225"/>
    <mergeCell ref="AY224:AY225"/>
    <mergeCell ref="AZ222:AZ223"/>
    <mergeCell ref="AZ224:AZ225"/>
    <mergeCell ref="BA224:BA225"/>
    <mergeCell ref="BB222:BB223"/>
    <mergeCell ref="AR224:AR225"/>
    <mergeCell ref="AS224:AS225"/>
    <mergeCell ref="AT224:AT225"/>
    <mergeCell ref="AU224:AU225"/>
    <mergeCell ref="AC222:AC223"/>
    <mergeCell ref="AD222:AD223"/>
    <mergeCell ref="AE222:AE223"/>
    <mergeCell ref="AF222:AF223"/>
    <mergeCell ref="AG222:AG223"/>
    <mergeCell ref="AK222:AK223"/>
    <mergeCell ref="AL222:AL223"/>
    <mergeCell ref="AR222:AR223"/>
    <mergeCell ref="AS222:AS223"/>
    <mergeCell ref="AT222:AT223"/>
    <mergeCell ref="AU222:AU223"/>
    <mergeCell ref="AJ224:AJ225"/>
    <mergeCell ref="AV222:AV223"/>
    <mergeCell ref="AZ230:AZ231"/>
    <mergeCell ref="AW226:AW227"/>
    <mergeCell ref="AX226:AX227"/>
    <mergeCell ref="AY226:AY227"/>
    <mergeCell ref="AZ226:AZ227"/>
    <mergeCell ref="BA226:BA227"/>
    <mergeCell ref="BB226:BB227"/>
    <mergeCell ref="AU226:AU227"/>
    <mergeCell ref="AN226:AN227"/>
    <mergeCell ref="C226:E227"/>
    <mergeCell ref="F226:F227"/>
    <mergeCell ref="G226:G227"/>
    <mergeCell ref="H226:H227"/>
    <mergeCell ref="I226:I227"/>
    <mergeCell ref="AO226:AO227"/>
    <mergeCell ref="AP226:AP227"/>
    <mergeCell ref="AO218:AO219"/>
    <mergeCell ref="AP218:AP219"/>
    <mergeCell ref="AZ228:AZ229"/>
    <mergeCell ref="BA228:BA229"/>
    <mergeCell ref="BB228:BB229"/>
    <mergeCell ref="AE224:AE225"/>
    <mergeCell ref="AJ222:AJ223"/>
    <mergeCell ref="AK224:AK225"/>
    <mergeCell ref="Z224:Z225"/>
    <mergeCell ref="I228:I229"/>
    <mergeCell ref="J228:J229"/>
    <mergeCell ref="K228:K229"/>
    <mergeCell ref="L228:L229"/>
    <mergeCell ref="M228:M229"/>
    <mergeCell ref="N228:N229"/>
    <mergeCell ref="O228:O229"/>
    <mergeCell ref="AQ228:AQ229"/>
    <mergeCell ref="AR228:AR229"/>
    <mergeCell ref="AS228:AS229"/>
    <mergeCell ref="AT228:AT229"/>
    <mergeCell ref="AU228:AU229"/>
    <mergeCell ref="AV228:AV229"/>
    <mergeCell ref="AW228:AW229"/>
    <mergeCell ref="AX228:AX229"/>
    <mergeCell ref="AY228:AY229"/>
    <mergeCell ref="V226:V227"/>
    <mergeCell ref="W226:W227"/>
    <mergeCell ref="X226:X227"/>
    <mergeCell ref="AM230:AM231"/>
    <mergeCell ref="AN230:AN231"/>
    <mergeCell ref="AO230:AO231"/>
    <mergeCell ref="AP230:AP231"/>
    <mergeCell ref="AQ230:AQ231"/>
    <mergeCell ref="AR230:AR231"/>
    <mergeCell ref="AV230:AV231"/>
    <mergeCell ref="AW230:AW231"/>
    <mergeCell ref="AX230:AX231"/>
    <mergeCell ref="AY230:AY231"/>
    <mergeCell ref="AD226:AD227"/>
    <mergeCell ref="AE226:AE227"/>
    <mergeCell ref="AF226:AF227"/>
    <mergeCell ref="AG226:AG227"/>
    <mergeCell ref="AK228:AK229"/>
    <mergeCell ref="AL228:AL229"/>
    <mergeCell ref="AM228:AM229"/>
    <mergeCell ref="AJ228:AJ229"/>
    <mergeCell ref="K226:K227"/>
    <mergeCell ref="L226:L227"/>
    <mergeCell ref="M226:M227"/>
    <mergeCell ref="P226:P227"/>
    <mergeCell ref="Q226:Q227"/>
    <mergeCell ref="U226:U227"/>
    <mergeCell ref="AA228:AA229"/>
    <mergeCell ref="AB228:AB229"/>
    <mergeCell ref="AG228:AG229"/>
    <mergeCell ref="U228:U229"/>
    <mergeCell ref="V228:V229"/>
    <mergeCell ref="AO228:AO229"/>
    <mergeCell ref="AP228:AP229"/>
    <mergeCell ref="R228:R229"/>
    <mergeCell ref="S228:S229"/>
    <mergeCell ref="T228:T229"/>
    <mergeCell ref="AH236:AH237"/>
    <mergeCell ref="BB234:BB235"/>
    <mergeCell ref="AS230:AS231"/>
    <mergeCell ref="AT232:AT233"/>
    <mergeCell ref="AS232:AS233"/>
    <mergeCell ref="AY232:AY233"/>
    <mergeCell ref="U234:U235"/>
    <mergeCell ref="V234:V235"/>
    <mergeCell ref="T234:T235"/>
    <mergeCell ref="J238:J239"/>
    <mergeCell ref="K238:K239"/>
    <mergeCell ref="L238:L239"/>
    <mergeCell ref="M238:M239"/>
    <mergeCell ref="X238:X239"/>
    <mergeCell ref="Y238:Y239"/>
    <mergeCell ref="Z238:Z239"/>
    <mergeCell ref="X236:X237"/>
    <mergeCell ref="S232:S233"/>
    <mergeCell ref="BA230:BA231"/>
    <mergeCell ref="BB230:BB231"/>
    <mergeCell ref="AR236:AR237"/>
    <mergeCell ref="AL236:AL237"/>
    <mergeCell ref="AM236:AM237"/>
    <mergeCell ref="AW238:AW239"/>
    <mergeCell ref="AN238:AN239"/>
    <mergeCell ref="AO238:AO239"/>
    <mergeCell ref="AH238:AH239"/>
    <mergeCell ref="AI238:AI239"/>
    <mergeCell ref="AF236:AF237"/>
    <mergeCell ref="AY234:AY235"/>
    <mergeCell ref="AL234:AL235"/>
    <mergeCell ref="AM234:AM235"/>
    <mergeCell ref="I240:I241"/>
    <mergeCell ref="J240:J241"/>
    <mergeCell ref="K240:K241"/>
    <mergeCell ref="L240:L241"/>
    <mergeCell ref="M240:M241"/>
    <mergeCell ref="N240:N241"/>
    <mergeCell ref="O240:O241"/>
    <mergeCell ref="P240:P241"/>
    <mergeCell ref="Q240:Q241"/>
    <mergeCell ref="R240:R241"/>
    <mergeCell ref="S240:S241"/>
    <mergeCell ref="T240:T241"/>
    <mergeCell ref="U240:U241"/>
    <mergeCell ref="Y232:Y233"/>
    <mergeCell ref="I232:I233"/>
    <mergeCell ref="J232:J233"/>
    <mergeCell ref="K232:K233"/>
    <mergeCell ref="L232:L233"/>
    <mergeCell ref="M232:M233"/>
    <mergeCell ref="I236:I237"/>
    <mergeCell ref="J236:J237"/>
    <mergeCell ref="K236:K237"/>
    <mergeCell ref="L236:L237"/>
    <mergeCell ref="M236:M237"/>
    <mergeCell ref="N236:N237"/>
    <mergeCell ref="O236:O237"/>
    <mergeCell ref="P236:P237"/>
    <mergeCell ref="Q236:Q237"/>
    <mergeCell ref="R236:R237"/>
    <mergeCell ref="S236:S237"/>
    <mergeCell ref="T236:T237"/>
    <mergeCell ref="V236:V237"/>
    <mergeCell ref="AZ242:AZ243"/>
    <mergeCell ref="BA242:BA243"/>
    <mergeCell ref="AN244:AN245"/>
    <mergeCell ref="AO244:AO245"/>
    <mergeCell ref="AP244:AP245"/>
    <mergeCell ref="AS234:AS235"/>
    <mergeCell ref="AQ234:AQ235"/>
    <mergeCell ref="AR234:AR235"/>
    <mergeCell ref="AQ232:AQ233"/>
    <mergeCell ref="AK232:AK233"/>
    <mergeCell ref="AL232:AL233"/>
    <mergeCell ref="AH232:AH233"/>
    <mergeCell ref="AI232:AI233"/>
    <mergeCell ref="AJ232:AJ233"/>
    <mergeCell ref="AQ236:AQ237"/>
    <mergeCell ref="AO232:AO233"/>
    <mergeCell ref="AW234:AW235"/>
    <mergeCell ref="AX234:AX235"/>
    <mergeCell ref="AJ236:AJ237"/>
    <mergeCell ref="AJ238:AJ239"/>
    <mergeCell ref="AK238:AK239"/>
    <mergeCell ref="AN236:AN237"/>
    <mergeCell ref="AT236:AT237"/>
    <mergeCell ref="AI234:AI235"/>
    <mergeCell ref="AJ234:AJ235"/>
    <mergeCell ref="AK234:AK235"/>
    <mergeCell ref="AT234:AT235"/>
    <mergeCell ref="AL238:AL239"/>
    <mergeCell ref="AM238:AM239"/>
    <mergeCell ref="AP232:AP233"/>
    <mergeCell ref="AS236:AS237"/>
    <mergeCell ref="AK236:AK237"/>
    <mergeCell ref="F244:F245"/>
    <mergeCell ref="G244:G245"/>
    <mergeCell ref="H244:H245"/>
    <mergeCell ref="I244:I245"/>
    <mergeCell ref="J244:J245"/>
    <mergeCell ref="C244:E245"/>
    <mergeCell ref="BB240:BB241"/>
    <mergeCell ref="BB244:BB245"/>
    <mergeCell ref="AR244:AR245"/>
    <mergeCell ref="AS244:AS245"/>
    <mergeCell ref="AX244:AX245"/>
    <mergeCell ref="AY244:AY245"/>
    <mergeCell ref="AW240:AW241"/>
    <mergeCell ref="AZ240:AZ241"/>
    <mergeCell ref="BA240:BA241"/>
    <mergeCell ref="AZ244:AZ245"/>
    <mergeCell ref="AK242:AK243"/>
    <mergeCell ref="AL242:AL243"/>
    <mergeCell ref="AM242:AM243"/>
    <mergeCell ref="AJ242:AJ243"/>
    <mergeCell ref="AS242:AS243"/>
    <mergeCell ref="AK240:AK241"/>
    <mergeCell ref="AL240:AL241"/>
    <mergeCell ref="AM240:AM241"/>
    <mergeCell ref="AJ244:AJ245"/>
    <mergeCell ref="AT242:AT243"/>
    <mergeCell ref="AN242:AN243"/>
    <mergeCell ref="AO242:AO243"/>
    <mergeCell ref="AP242:AP243"/>
    <mergeCell ref="AU242:AU243"/>
    <mergeCell ref="AW242:AW243"/>
    <mergeCell ref="AX242:AX243"/>
    <mergeCell ref="B246:B247"/>
    <mergeCell ref="G248:G249"/>
    <mergeCell ref="H248:H249"/>
    <mergeCell ref="I248:I249"/>
    <mergeCell ref="J248:J249"/>
    <mergeCell ref="C247:E247"/>
    <mergeCell ref="S248:S249"/>
    <mergeCell ref="T248:T249"/>
    <mergeCell ref="U248:U249"/>
    <mergeCell ref="L248:L249"/>
    <mergeCell ref="M248:M249"/>
    <mergeCell ref="N248:N249"/>
    <mergeCell ref="O248:O249"/>
    <mergeCell ref="P248:P249"/>
    <mergeCell ref="Q248:Q249"/>
    <mergeCell ref="Z248:Z249"/>
    <mergeCell ref="C242:E243"/>
    <mergeCell ref="F242:F243"/>
    <mergeCell ref="G242:G243"/>
    <mergeCell ref="H242:H243"/>
    <mergeCell ref="I242:I243"/>
    <mergeCell ref="J242:J243"/>
    <mergeCell ref="K242:K243"/>
    <mergeCell ref="L242:L243"/>
    <mergeCell ref="M242:M243"/>
    <mergeCell ref="N242:N243"/>
    <mergeCell ref="O242:O243"/>
    <mergeCell ref="P242:P243"/>
    <mergeCell ref="Q242:Q243"/>
    <mergeCell ref="R242:R243"/>
    <mergeCell ref="S242:S243"/>
    <mergeCell ref="T242:T243"/>
    <mergeCell ref="AG246:AG247"/>
    <mergeCell ref="AA244:AA245"/>
    <mergeCell ref="AD248:AD249"/>
    <mergeCell ref="AE248:AE249"/>
    <mergeCell ref="AH248:AH249"/>
    <mergeCell ref="AI248:AI249"/>
    <mergeCell ref="AJ248:AJ249"/>
    <mergeCell ref="AK248:AK249"/>
    <mergeCell ref="U242:U243"/>
    <mergeCell ref="V242:V243"/>
    <mergeCell ref="W242:W243"/>
    <mergeCell ref="Z246:Z247"/>
    <mergeCell ref="AA246:AA247"/>
    <mergeCell ref="AB246:AB247"/>
    <mergeCell ref="AR242:AR243"/>
    <mergeCell ref="AE242:AE243"/>
    <mergeCell ref="AJ246:AJ247"/>
    <mergeCell ref="AK246:AK247"/>
    <mergeCell ref="AF242:AF243"/>
    <mergeCell ref="AH242:AH243"/>
    <mergeCell ref="AI242:AI243"/>
    <mergeCell ref="AH246:AH247"/>
    <mergeCell ref="AD242:AD243"/>
    <mergeCell ref="AG242:AG243"/>
    <mergeCell ref="AM244:AM245"/>
    <mergeCell ref="AH244:AH245"/>
    <mergeCell ref="AL244:AL245"/>
    <mergeCell ref="AA242:AA243"/>
    <mergeCell ref="X242:X243"/>
    <mergeCell ref="AL248:AL249"/>
    <mergeCell ref="AM248:AM249"/>
    <mergeCell ref="AI244:AI245"/>
    <mergeCell ref="AP240:AP241"/>
    <mergeCell ref="AN248:AN249"/>
    <mergeCell ref="AO248:AO249"/>
    <mergeCell ref="AP248:AP249"/>
    <mergeCell ref="B244:B245"/>
    <mergeCell ref="AK244:AK245"/>
    <mergeCell ref="AJ240:AJ241"/>
    <mergeCell ref="AF238:AF239"/>
    <mergeCell ref="AQ248:AQ249"/>
    <mergeCell ref="AR246:AR247"/>
    <mergeCell ref="AS246:AS247"/>
    <mergeCell ref="AR248:AR249"/>
    <mergeCell ref="AS248:AS249"/>
    <mergeCell ref="AT244:AT245"/>
    <mergeCell ref="AL246:AL247"/>
    <mergeCell ref="AQ244:AQ245"/>
    <mergeCell ref="U244:U245"/>
    <mergeCell ref="V244:V245"/>
    <mergeCell ref="W244:W245"/>
    <mergeCell ref="X244:X245"/>
    <mergeCell ref="Y244:Y245"/>
    <mergeCell ref="Z244:Z245"/>
    <mergeCell ref="AC244:AC245"/>
    <mergeCell ref="AE244:AE245"/>
    <mergeCell ref="AF244:AF245"/>
    <mergeCell ref="AD244:AD245"/>
    <mergeCell ref="AD246:AD247"/>
    <mergeCell ref="AG244:AG245"/>
    <mergeCell ref="AE246:AE247"/>
    <mergeCell ref="AB248:AB249"/>
    <mergeCell ref="AC248:AC249"/>
    <mergeCell ref="AF246:AF247"/>
    <mergeCell ref="AC226:AC227"/>
    <mergeCell ref="AE228:AE229"/>
    <mergeCell ref="AI236:AI237"/>
    <mergeCell ref="AH228:AH229"/>
    <mergeCell ref="AI228:AI229"/>
    <mergeCell ref="AH226:AH227"/>
    <mergeCell ref="AI226:AI227"/>
    <mergeCell ref="AE230:AE231"/>
    <mergeCell ref="AC228:AC229"/>
    <mergeCell ref="AD228:AD229"/>
    <mergeCell ref="AO240:AO241"/>
    <mergeCell ref="AS240:AS241"/>
    <mergeCell ref="AT240:AT241"/>
    <mergeCell ref="AR240:AR241"/>
    <mergeCell ref="B248:B249"/>
    <mergeCell ref="F246:F247"/>
    <mergeCell ref="G246:G247"/>
    <mergeCell ref="H246:H247"/>
    <mergeCell ref="I246:I247"/>
    <mergeCell ref="J246:J247"/>
    <mergeCell ref="K246:K247"/>
    <mergeCell ref="L246:L247"/>
    <mergeCell ref="M246:M247"/>
    <mergeCell ref="N246:N247"/>
    <mergeCell ref="O246:O247"/>
    <mergeCell ref="P246:P247"/>
    <mergeCell ref="Q246:Q247"/>
    <mergeCell ref="R246:R247"/>
    <mergeCell ref="S246:S247"/>
    <mergeCell ref="T246:T247"/>
    <mergeCell ref="AI246:AI247"/>
    <mergeCell ref="AD240:AD241"/>
    <mergeCell ref="AA198:AA199"/>
    <mergeCell ref="AH216:AH217"/>
    <mergeCell ref="AB234:AB235"/>
    <mergeCell ref="AD234:AD235"/>
    <mergeCell ref="AE234:AE235"/>
    <mergeCell ref="AB230:AB231"/>
    <mergeCell ref="AB210:AB211"/>
    <mergeCell ref="AD224:AD225"/>
    <mergeCell ref="AC236:AC237"/>
    <mergeCell ref="AD236:AD237"/>
    <mergeCell ref="AF230:AF231"/>
    <mergeCell ref="AG230:AG231"/>
    <mergeCell ref="AH230:AH231"/>
    <mergeCell ref="AN240:AN241"/>
    <mergeCell ref="AK230:AK231"/>
    <mergeCell ref="AL230:AL231"/>
    <mergeCell ref="AJ230:AJ231"/>
    <mergeCell ref="AF240:AF241"/>
    <mergeCell ref="AC238:AC239"/>
    <mergeCell ref="AF234:AF235"/>
    <mergeCell ref="AG234:AG235"/>
    <mergeCell ref="AH234:AH235"/>
    <mergeCell ref="AG238:AG239"/>
    <mergeCell ref="AI230:AI231"/>
    <mergeCell ref="AE238:AE239"/>
    <mergeCell ref="AN228:AN229"/>
    <mergeCell ref="AI240:AI241"/>
    <mergeCell ref="AL220:AL221"/>
    <mergeCell ref="AM220:AM221"/>
    <mergeCell ref="AM226:AM227"/>
    <mergeCell ref="AC240:AC241"/>
    <mergeCell ref="AG236:AG237"/>
    <mergeCell ref="AA204:AA205"/>
    <mergeCell ref="AF212:AF213"/>
    <mergeCell ref="AE202:AE203"/>
    <mergeCell ref="AC206:AC207"/>
    <mergeCell ref="AE206:AE207"/>
    <mergeCell ref="Z228:Z229"/>
    <mergeCell ref="Z232:Z233"/>
    <mergeCell ref="AG198:AG199"/>
    <mergeCell ref="AC234:AC235"/>
    <mergeCell ref="AE210:AE211"/>
    <mergeCell ref="AF210:AF211"/>
    <mergeCell ref="AE200:AE201"/>
    <mergeCell ref="AB238:AB239"/>
    <mergeCell ref="Z226:Z227"/>
    <mergeCell ref="AA226:AA227"/>
    <mergeCell ref="AB226:AB227"/>
    <mergeCell ref="Z230:Z231"/>
    <mergeCell ref="AB216:AB217"/>
    <mergeCell ref="AC216:AC217"/>
    <mergeCell ref="AE216:AE217"/>
    <mergeCell ref="AF216:AF217"/>
    <mergeCell ref="AG216:AG217"/>
    <mergeCell ref="AD216:AD217"/>
    <mergeCell ref="AG224:AG225"/>
    <mergeCell ref="AC224:AC225"/>
    <mergeCell ref="AE212:AE213"/>
    <mergeCell ref="AF224:AF225"/>
    <mergeCell ref="AF228:AF229"/>
    <mergeCell ref="AA206:AA207"/>
    <mergeCell ref="AC232:AC233"/>
    <mergeCell ref="AD232:AD233"/>
    <mergeCell ref="AE232:AE233"/>
    <mergeCell ref="AB198:AB199"/>
    <mergeCell ref="AB196:AB197"/>
    <mergeCell ref="AB200:AB201"/>
    <mergeCell ref="AC200:AC201"/>
    <mergeCell ref="AD200:AD201"/>
    <mergeCell ref="AB194:AB195"/>
    <mergeCell ref="AA238:AA239"/>
    <mergeCell ref="AF196:AF197"/>
    <mergeCell ref="AG196:AG197"/>
    <mergeCell ref="AA236:AA237"/>
    <mergeCell ref="AA222:AA223"/>
    <mergeCell ref="Y242:Y243"/>
    <mergeCell ref="Z236:Z237"/>
    <mergeCell ref="V240:V241"/>
    <mergeCell ref="Y236:Y237"/>
    <mergeCell ref="Z234:Z235"/>
    <mergeCell ref="Z240:Z241"/>
    <mergeCell ref="Z242:Z243"/>
    <mergeCell ref="W234:W235"/>
    <mergeCell ref="V238:V239"/>
    <mergeCell ref="X234:X235"/>
    <mergeCell ref="AA230:AA231"/>
    <mergeCell ref="AF200:AF201"/>
    <mergeCell ref="AG200:AG201"/>
    <mergeCell ref="AD238:AD239"/>
    <mergeCell ref="AF208:AF209"/>
    <mergeCell ref="AE240:AE241"/>
    <mergeCell ref="AB206:AB207"/>
    <mergeCell ref="AC230:AC231"/>
    <mergeCell ref="AD230:AD231"/>
    <mergeCell ref="Z204:Z205"/>
    <mergeCell ref="Z202:Z203"/>
    <mergeCell ref="AB214:AB215"/>
    <mergeCell ref="AC242:AC243"/>
    <mergeCell ref="AB232:AB233"/>
    <mergeCell ref="AC246:AC247"/>
    <mergeCell ref="AC204:AC205"/>
    <mergeCell ref="AD206:AD207"/>
    <mergeCell ref="AB222:AB223"/>
    <mergeCell ref="P106:P107"/>
    <mergeCell ref="P114:P115"/>
    <mergeCell ref="V120:V121"/>
    <mergeCell ref="Z144:Z145"/>
    <mergeCell ref="Z148:Z149"/>
    <mergeCell ref="AA148:AA149"/>
    <mergeCell ref="AB148:AB149"/>
    <mergeCell ref="Z194:Z195"/>
    <mergeCell ref="W202:W203"/>
    <mergeCell ref="T186:T187"/>
    <mergeCell ref="U186:U187"/>
    <mergeCell ref="U204:U205"/>
    <mergeCell ref="V204:V205"/>
    <mergeCell ref="W138:W139"/>
    <mergeCell ref="X146:X147"/>
    <mergeCell ref="Y146:Y147"/>
    <mergeCell ref="Z146:Z147"/>
    <mergeCell ref="AA146:AA147"/>
    <mergeCell ref="Y192:Y193"/>
    <mergeCell ref="Z192:Z193"/>
    <mergeCell ref="AA192:AA193"/>
    <mergeCell ref="AB192:AB193"/>
    <mergeCell ref="X198:X199"/>
    <mergeCell ref="Y198:Y199"/>
    <mergeCell ref="Z198:Z199"/>
    <mergeCell ref="AA194:AA195"/>
    <mergeCell ref="AA196:AA197"/>
    <mergeCell ref="Y148:Y149"/>
    <mergeCell ref="Z154:Z155"/>
    <mergeCell ref="AA154:AA155"/>
    <mergeCell ref="X162:X163"/>
    <mergeCell ref="Y162:Y163"/>
    <mergeCell ref="R222:R223"/>
    <mergeCell ref="S222:S223"/>
    <mergeCell ref="T222:T223"/>
    <mergeCell ref="V142:V143"/>
    <mergeCell ref="U104:U105"/>
    <mergeCell ref="U208:U209"/>
    <mergeCell ref="T206:T207"/>
    <mergeCell ref="U206:U207"/>
    <mergeCell ref="S206:S207"/>
    <mergeCell ref="T114:T115"/>
    <mergeCell ref="U192:U193"/>
    <mergeCell ref="X122:X123"/>
    <mergeCell ref="AA186:AA187"/>
    <mergeCell ref="Z186:Z187"/>
    <mergeCell ref="AA218:AA219"/>
    <mergeCell ref="AA216:AA217"/>
    <mergeCell ref="Y154:Y155"/>
    <mergeCell ref="Z162:Z163"/>
    <mergeCell ref="AA162:AA163"/>
    <mergeCell ref="AA108:AA109"/>
    <mergeCell ref="W112:W113"/>
    <mergeCell ref="Z120:Z121"/>
    <mergeCell ref="Y130:Y131"/>
    <mergeCell ref="X110:X111"/>
    <mergeCell ref="X108:X109"/>
    <mergeCell ref="T100:T101"/>
    <mergeCell ref="T98:T99"/>
    <mergeCell ref="T118:T119"/>
    <mergeCell ref="R182:R183"/>
    <mergeCell ref="R132:R133"/>
    <mergeCell ref="Q120:Q121"/>
    <mergeCell ref="R150:R151"/>
    <mergeCell ref="U112:U113"/>
    <mergeCell ref="U140:U141"/>
    <mergeCell ref="U158:U159"/>
    <mergeCell ref="V158:V159"/>
    <mergeCell ref="T150:T151"/>
    <mergeCell ref="U146:U147"/>
    <mergeCell ref="R156:R157"/>
    <mergeCell ref="S156:S157"/>
    <mergeCell ref="V156:V157"/>
    <mergeCell ref="T156:T157"/>
    <mergeCell ref="U170:U171"/>
    <mergeCell ref="V170:V171"/>
    <mergeCell ref="T120:T121"/>
    <mergeCell ref="T134:T135"/>
    <mergeCell ref="Q108:Q109"/>
    <mergeCell ref="R112:R113"/>
    <mergeCell ref="Q110:Q111"/>
    <mergeCell ref="R110:R111"/>
    <mergeCell ref="U108:U109"/>
    <mergeCell ref="V108:V109"/>
    <mergeCell ref="R154:R155"/>
    <mergeCell ref="Q124:Q125"/>
    <mergeCell ref="S158:S159"/>
    <mergeCell ref="Q98:Q99"/>
    <mergeCell ref="Q104:Q105"/>
    <mergeCell ref="AE86:AE87"/>
    <mergeCell ref="AA120:AA121"/>
    <mergeCell ref="Y114:Y115"/>
    <mergeCell ref="AC114:AC115"/>
    <mergeCell ref="Z112:Z113"/>
    <mergeCell ref="AA248:AA249"/>
    <mergeCell ref="B70:B71"/>
    <mergeCell ref="B78:B79"/>
    <mergeCell ref="B76:B77"/>
    <mergeCell ref="L78:L79"/>
    <mergeCell ref="M78:M79"/>
    <mergeCell ref="J76:J77"/>
    <mergeCell ref="W94:W95"/>
    <mergeCell ref="Q94:Q95"/>
    <mergeCell ref="Y90:Y91"/>
    <mergeCell ref="S84:S85"/>
    <mergeCell ref="V84:V85"/>
    <mergeCell ref="Q86:Q87"/>
    <mergeCell ref="V116:V117"/>
    <mergeCell ref="X116:X117"/>
    <mergeCell ref="T116:T117"/>
    <mergeCell ref="AA100:AA101"/>
    <mergeCell ref="Y100:Y101"/>
    <mergeCell ref="AA102:AA103"/>
    <mergeCell ref="K230:K231"/>
    <mergeCell ref="L230:L231"/>
    <mergeCell ref="Y230:Y231"/>
    <mergeCell ref="J230:J231"/>
    <mergeCell ref="U230:U231"/>
    <mergeCell ref="AC90:AC91"/>
    <mergeCell ref="Q100:Q101"/>
    <mergeCell ref="V210:V211"/>
    <mergeCell ref="J222:J223"/>
    <mergeCell ref="K222:K223"/>
    <mergeCell ref="L222:L223"/>
    <mergeCell ref="M222:M223"/>
    <mergeCell ref="Z216:Z217"/>
    <mergeCell ref="R206:R207"/>
    <mergeCell ref="N202:N203"/>
    <mergeCell ref="X194:X195"/>
    <mergeCell ref="Y194:Y195"/>
    <mergeCell ref="R224:R225"/>
    <mergeCell ref="U210:U211"/>
    <mergeCell ref="V218:V219"/>
    <mergeCell ref="W218:W219"/>
    <mergeCell ref="T220:T221"/>
    <mergeCell ref="W222:W223"/>
    <mergeCell ref="Y196:Y197"/>
    <mergeCell ref="J206:J207"/>
    <mergeCell ref="K206:K207"/>
    <mergeCell ref="S208:S209"/>
    <mergeCell ref="X216:X217"/>
    <mergeCell ref="Y216:Y217"/>
    <mergeCell ref="X208:X209"/>
    <mergeCell ref="Q202:Q203"/>
    <mergeCell ref="O196:O197"/>
    <mergeCell ref="P196:P197"/>
    <mergeCell ref="U198:U199"/>
    <mergeCell ref="V198:V199"/>
    <mergeCell ref="Z196:Z197"/>
    <mergeCell ref="N222:N223"/>
    <mergeCell ref="U74:U75"/>
    <mergeCell ref="V70:V71"/>
    <mergeCell ref="Y116:Y117"/>
    <mergeCell ref="AB190:AB191"/>
    <mergeCell ref="Z206:Z207"/>
    <mergeCell ref="Z218:Z219"/>
    <mergeCell ref="V128:V129"/>
    <mergeCell ref="AC144:AC145"/>
    <mergeCell ref="T122:T123"/>
    <mergeCell ref="U122:U123"/>
    <mergeCell ref="T144:T145"/>
    <mergeCell ref="T140:T141"/>
    <mergeCell ref="Z178:Z179"/>
    <mergeCell ref="AA178:AA179"/>
    <mergeCell ref="AA168:AA169"/>
    <mergeCell ref="AB168:AB169"/>
    <mergeCell ref="AC168:AC169"/>
    <mergeCell ref="AA202:AA203"/>
    <mergeCell ref="AC148:AC149"/>
    <mergeCell ref="AC192:AC193"/>
    <mergeCell ref="W216:W217"/>
    <mergeCell ref="U216:U217"/>
    <mergeCell ref="AB204:AB205"/>
    <mergeCell ref="X134:X135"/>
    <mergeCell ref="Y134:Y135"/>
    <mergeCell ref="Z134:Z135"/>
    <mergeCell ref="Y132:Y133"/>
    <mergeCell ref="Z132:Z133"/>
    <mergeCell ref="AA134:AA135"/>
    <mergeCell ref="AB124:AB125"/>
    <mergeCell ref="V122:V123"/>
    <mergeCell ref="X132:X133"/>
    <mergeCell ref="Y86:Y87"/>
    <mergeCell ref="H70:H71"/>
    <mergeCell ref="R64:R65"/>
    <mergeCell ref="W54:W55"/>
    <mergeCell ref="Z80:Z81"/>
    <mergeCell ref="O100:O101"/>
    <mergeCell ref="P100:P101"/>
    <mergeCell ref="U84:U85"/>
    <mergeCell ref="S66:S67"/>
    <mergeCell ref="P70:P71"/>
    <mergeCell ref="R72:R73"/>
    <mergeCell ref="R70:R71"/>
    <mergeCell ref="S68:S69"/>
    <mergeCell ref="S70:S71"/>
    <mergeCell ref="Z68:Z69"/>
    <mergeCell ref="T72:T73"/>
    <mergeCell ref="N230:N231"/>
    <mergeCell ref="Y218:Y219"/>
    <mergeCell ref="U80:U81"/>
    <mergeCell ref="V80:V81"/>
    <mergeCell ref="T78:T79"/>
    <mergeCell ref="U124:U125"/>
    <mergeCell ref="W102:W103"/>
    <mergeCell ref="R86:R87"/>
    <mergeCell ref="R92:R93"/>
    <mergeCell ref="T94:T95"/>
    <mergeCell ref="U128:U129"/>
    <mergeCell ref="U134:U135"/>
    <mergeCell ref="U102:U103"/>
    <mergeCell ref="U106:U107"/>
    <mergeCell ref="S104:S105"/>
    <mergeCell ref="T86:T87"/>
    <mergeCell ref="W104:W105"/>
    <mergeCell ref="Z102:Z103"/>
    <mergeCell ref="Y124:Y125"/>
    <mergeCell ref="X120:X121"/>
    <mergeCell ref="AA124:AA125"/>
    <mergeCell ref="C41:E41"/>
    <mergeCell ref="P42:P43"/>
    <mergeCell ref="T82:T83"/>
    <mergeCell ref="Y76:Y77"/>
    <mergeCell ref="S76:S77"/>
    <mergeCell ref="AA98:AA99"/>
    <mergeCell ref="P92:P93"/>
    <mergeCell ref="AA90:AA91"/>
    <mergeCell ref="Z88:Z89"/>
    <mergeCell ref="W86:W87"/>
    <mergeCell ref="Z86:Z87"/>
    <mergeCell ref="C58:E59"/>
    <mergeCell ref="F58:F59"/>
    <mergeCell ref="H58:H59"/>
    <mergeCell ref="Q88:Q89"/>
    <mergeCell ref="V88:V89"/>
    <mergeCell ref="R84:R85"/>
    <mergeCell ref="Z84:Z85"/>
    <mergeCell ref="U82:U83"/>
    <mergeCell ref="AA78:AA79"/>
    <mergeCell ref="S72:S73"/>
    <mergeCell ref="Q72:Q73"/>
    <mergeCell ref="Y66:Y67"/>
    <mergeCell ref="AA66:AA67"/>
    <mergeCell ref="Y96:Y97"/>
    <mergeCell ref="X90:X91"/>
    <mergeCell ref="Z90:Z91"/>
    <mergeCell ref="AQ126:AQ127"/>
    <mergeCell ref="AQ122:AQ123"/>
    <mergeCell ref="AL124:AL125"/>
    <mergeCell ref="AS124:AS125"/>
    <mergeCell ref="AS100:AS101"/>
    <mergeCell ref="V82:V83"/>
    <mergeCell ref="AA126:AA127"/>
    <mergeCell ref="U96:U97"/>
    <mergeCell ref="W128:W129"/>
    <mergeCell ref="X128:X129"/>
    <mergeCell ref="Y128:Y129"/>
    <mergeCell ref="Z128:Z129"/>
    <mergeCell ref="Z92:Z93"/>
    <mergeCell ref="Z110:Z111"/>
    <mergeCell ref="AA86:AA87"/>
    <mergeCell ref="Y82:Y83"/>
    <mergeCell ref="Z62:Z63"/>
    <mergeCell ref="Y64:Y65"/>
    <mergeCell ref="Y88:Y89"/>
    <mergeCell ref="W92:W93"/>
    <mergeCell ref="Z70:Z71"/>
    <mergeCell ref="U70:U71"/>
    <mergeCell ref="X102:X103"/>
    <mergeCell ref="Z118:Z119"/>
    <mergeCell ref="Y112:Y113"/>
    <mergeCell ref="X112:X113"/>
    <mergeCell ref="Z114:Z115"/>
    <mergeCell ref="X114:X115"/>
    <mergeCell ref="V112:V113"/>
    <mergeCell ref="AA110:AA111"/>
    <mergeCell ref="Y104:Y105"/>
    <mergeCell ref="W100:W101"/>
    <mergeCell ref="AC196:AC197"/>
    <mergeCell ref="AD198:AD199"/>
    <mergeCell ref="AE198:AE199"/>
    <mergeCell ref="AF190:AF191"/>
    <mergeCell ref="AG150:AG151"/>
    <mergeCell ref="AI148:AI149"/>
    <mergeCell ref="AI154:AI155"/>
    <mergeCell ref="AI156:AI157"/>
    <mergeCell ref="Z6:Z7"/>
    <mergeCell ref="U42:U43"/>
    <mergeCell ref="V42:V43"/>
    <mergeCell ref="AC100:AC101"/>
    <mergeCell ref="AD90:AD91"/>
    <mergeCell ref="AA112:AA113"/>
    <mergeCell ref="AA118:AA119"/>
    <mergeCell ref="AD128:AD129"/>
    <mergeCell ref="AB25:AW25"/>
    <mergeCell ref="AJ56:AJ57"/>
    <mergeCell ref="AB11:AW11"/>
    <mergeCell ref="AB30:AW30"/>
    <mergeCell ref="AB31:AW31"/>
    <mergeCell ref="AW35:AY35"/>
    <mergeCell ref="AY44:AY45"/>
    <mergeCell ref="AE42:AE43"/>
    <mergeCell ref="AG76:AG77"/>
    <mergeCell ref="AE82:AE83"/>
    <mergeCell ref="AE50:AE51"/>
    <mergeCell ref="AM54:AM55"/>
    <mergeCell ref="AQ46:AQ47"/>
    <mergeCell ref="AJ82:AJ83"/>
    <mergeCell ref="AB112:AB113"/>
    <mergeCell ref="AC116:AC117"/>
    <mergeCell ref="AF186:AF187"/>
    <mergeCell ref="AD144:AD145"/>
    <mergeCell ref="AI120:AI121"/>
    <mergeCell ref="AJ120:AJ121"/>
    <mergeCell ref="AH118:AH119"/>
    <mergeCell ref="AG130:AG131"/>
    <mergeCell ref="AF132:AF133"/>
    <mergeCell ref="AC124:AC125"/>
    <mergeCell ref="AD120:AD121"/>
    <mergeCell ref="AC126:AC127"/>
    <mergeCell ref="AE132:AE133"/>
    <mergeCell ref="AE126:AE127"/>
    <mergeCell ref="AD136:AD137"/>
    <mergeCell ref="AD134:AD135"/>
    <mergeCell ref="AD168:AD169"/>
    <mergeCell ref="AC118:AC119"/>
    <mergeCell ref="AJ148:AJ149"/>
    <mergeCell ref="AE130:AE131"/>
    <mergeCell ref="AF140:AF141"/>
    <mergeCell ref="AE186:AE187"/>
    <mergeCell ref="AE168:AE169"/>
    <mergeCell ref="AM130:AM131"/>
    <mergeCell ref="AN130:AN131"/>
    <mergeCell ref="AL158:AL159"/>
    <mergeCell ref="AN124:AN125"/>
    <mergeCell ref="AH144:AH145"/>
    <mergeCell ref="AO158:AO159"/>
    <mergeCell ref="AH124:AH125"/>
    <mergeCell ref="AJ128:AJ129"/>
    <mergeCell ref="AL142:AL143"/>
    <mergeCell ref="AM142:AM143"/>
    <mergeCell ref="AK124:AK125"/>
    <mergeCell ref="AK126:AK127"/>
    <mergeCell ref="AI132:AI133"/>
    <mergeCell ref="AM148:AM149"/>
    <mergeCell ref="AP202:AP203"/>
    <mergeCell ref="AJ130:AJ131"/>
    <mergeCell ref="AG128:AG129"/>
    <mergeCell ref="AG138:AG139"/>
    <mergeCell ref="AG132:AG133"/>
    <mergeCell ref="AF90:AF91"/>
    <mergeCell ref="AI92:AI93"/>
    <mergeCell ref="AJ108:AJ109"/>
    <mergeCell ref="AL96:AL97"/>
    <mergeCell ref="AG90:AG91"/>
    <mergeCell ref="AI94:AI95"/>
    <mergeCell ref="AO128:AO129"/>
    <mergeCell ref="AJ124:AJ125"/>
    <mergeCell ref="AS128:AS129"/>
    <mergeCell ref="AR100:AR101"/>
    <mergeCell ref="AO134:AO135"/>
    <mergeCell ref="AR134:AR135"/>
    <mergeCell ref="AJ142:AJ143"/>
    <mergeCell ref="AQ124:AQ125"/>
    <mergeCell ref="AI124:AI125"/>
    <mergeCell ref="AI126:AI127"/>
    <mergeCell ref="AR120:AR121"/>
    <mergeCell ref="AN122:AN123"/>
    <mergeCell ref="AQ112:AQ113"/>
    <mergeCell ref="AK100:AK101"/>
    <mergeCell ref="AK102:AK103"/>
    <mergeCell ref="AR112:AR113"/>
    <mergeCell ref="AM114:AM115"/>
    <mergeCell ref="AO116:AO117"/>
    <mergeCell ref="AR138:AR139"/>
    <mergeCell ref="AR130:AR131"/>
    <mergeCell ref="AL128:AL129"/>
    <mergeCell ref="AM128:AM129"/>
    <mergeCell ref="AJ132:AJ133"/>
    <mergeCell ref="AL126:AL127"/>
    <mergeCell ref="AN126:AN127"/>
    <mergeCell ref="AI112:AI113"/>
    <mergeCell ref="AP246:AP247"/>
    <mergeCell ref="AQ246:AQ247"/>
    <mergeCell ref="AP198:AP199"/>
    <mergeCell ref="AP238:AP239"/>
    <mergeCell ref="AN234:AN235"/>
    <mergeCell ref="AM224:AM225"/>
    <mergeCell ref="AN224:AN225"/>
    <mergeCell ref="AO224:AO225"/>
    <mergeCell ref="AP224:AP225"/>
    <mergeCell ref="AQ224:AQ225"/>
    <mergeCell ref="AG92:AG93"/>
    <mergeCell ref="AI102:AI103"/>
    <mergeCell ref="AJ102:AJ103"/>
    <mergeCell ref="AM100:AM101"/>
    <mergeCell ref="AK108:AK109"/>
    <mergeCell ref="AG102:AG103"/>
    <mergeCell ref="AI100:AI101"/>
    <mergeCell ref="AH92:AH93"/>
    <mergeCell ref="AO236:AO237"/>
    <mergeCell ref="AG122:AG123"/>
    <mergeCell ref="AQ106:AQ107"/>
    <mergeCell ref="AQ108:AQ109"/>
    <mergeCell ref="AN136:AN137"/>
    <mergeCell ref="AO136:AO137"/>
    <mergeCell ref="AI110:AI111"/>
    <mergeCell ref="AM106:AM107"/>
    <mergeCell ref="AM104:AM105"/>
    <mergeCell ref="AM94:AM95"/>
    <mergeCell ref="AI108:AI109"/>
    <mergeCell ref="AL94:AL95"/>
    <mergeCell ref="AI104:AI105"/>
    <mergeCell ref="AM108:AM109"/>
    <mergeCell ref="AE182:AE183"/>
    <mergeCell ref="AF182:AF183"/>
    <mergeCell ref="AG182:AG183"/>
    <mergeCell ref="AI200:AI201"/>
    <mergeCell ref="AF206:AF207"/>
    <mergeCell ref="AG206:AG207"/>
    <mergeCell ref="AI146:AI147"/>
    <mergeCell ref="AJ138:AJ139"/>
    <mergeCell ref="AK206:AK207"/>
    <mergeCell ref="AH192:AH193"/>
    <mergeCell ref="AI192:AI193"/>
    <mergeCell ref="AD138:AD139"/>
    <mergeCell ref="AM132:AM133"/>
    <mergeCell ref="AM136:AM137"/>
    <mergeCell ref="AM204:AM205"/>
    <mergeCell ref="AM134:AM135"/>
    <mergeCell ref="AE192:AE193"/>
    <mergeCell ref="AH202:AH203"/>
    <mergeCell ref="AH160:AH161"/>
    <mergeCell ref="AI160:AI161"/>
    <mergeCell ref="AJ160:AJ161"/>
    <mergeCell ref="AD202:AD203"/>
    <mergeCell ref="AD148:AD149"/>
    <mergeCell ref="AE148:AE149"/>
    <mergeCell ref="AD150:AD151"/>
    <mergeCell ref="AG192:AG193"/>
    <mergeCell ref="AE140:AE141"/>
    <mergeCell ref="AJ146:AJ147"/>
    <mergeCell ref="AM150:AM151"/>
    <mergeCell ref="AL140:AL141"/>
    <mergeCell ref="AI202:AI203"/>
    <mergeCell ref="AH150:AH151"/>
    <mergeCell ref="AJ206:AJ207"/>
    <mergeCell ref="AH114:AH115"/>
    <mergeCell ref="AF192:AF193"/>
    <mergeCell ref="AH146:AH147"/>
    <mergeCell ref="AL146:AL147"/>
    <mergeCell ref="AI130:AI131"/>
    <mergeCell ref="AK132:AK133"/>
    <mergeCell ref="AL132:AL133"/>
    <mergeCell ref="AG142:AG143"/>
    <mergeCell ref="AI204:AI205"/>
    <mergeCell ref="AK204:AK205"/>
    <mergeCell ref="AL204:AL205"/>
    <mergeCell ref="AJ136:AJ137"/>
    <mergeCell ref="AK136:AK137"/>
    <mergeCell ref="AL136:AL137"/>
    <mergeCell ref="AF188:AF189"/>
    <mergeCell ref="AJ188:AJ189"/>
    <mergeCell ref="AK188:AK189"/>
    <mergeCell ref="AL188:AL189"/>
    <mergeCell ref="AJ192:AJ193"/>
    <mergeCell ref="AI194:AI195"/>
    <mergeCell ref="AH196:AH197"/>
    <mergeCell ref="AF204:AF205"/>
    <mergeCell ref="AK148:AK149"/>
    <mergeCell ref="AI206:AI207"/>
    <mergeCell ref="AI116:AI117"/>
    <mergeCell ref="AK128:AK129"/>
    <mergeCell ref="AI128:AI129"/>
    <mergeCell ref="AJ122:AJ123"/>
    <mergeCell ref="AK138:AK139"/>
    <mergeCell ref="AH130:AH131"/>
    <mergeCell ref="AH128:AH129"/>
    <mergeCell ref="AN134:AN135"/>
    <mergeCell ref="AJ208:AJ209"/>
    <mergeCell ref="AR198:AR199"/>
    <mergeCell ref="AP84:AP85"/>
    <mergeCell ref="AB88:AB89"/>
    <mergeCell ref="AB102:AB103"/>
    <mergeCell ref="AB86:AB87"/>
    <mergeCell ref="AB90:AB91"/>
    <mergeCell ref="AR84:AR85"/>
    <mergeCell ref="AF146:AF147"/>
    <mergeCell ref="AG148:AG149"/>
    <mergeCell ref="AH148:AH149"/>
    <mergeCell ref="AE142:AE143"/>
    <mergeCell ref="AC154:AC155"/>
    <mergeCell ref="AC160:AC161"/>
    <mergeCell ref="AG126:AG127"/>
    <mergeCell ref="AO90:AO91"/>
    <mergeCell ref="AK86:AK87"/>
    <mergeCell ref="AQ88:AQ89"/>
    <mergeCell ref="AR166:AR167"/>
    <mergeCell ref="AP94:AP95"/>
    <mergeCell ref="AK92:AK93"/>
    <mergeCell ref="AN128:AN129"/>
    <mergeCell ref="AG204:AG205"/>
    <mergeCell ref="AL112:AL113"/>
    <mergeCell ref="AL120:AL121"/>
    <mergeCell ref="AE120:AE121"/>
    <mergeCell ref="AF114:AF115"/>
    <mergeCell ref="AF126:AF127"/>
    <mergeCell ref="AH206:AH207"/>
    <mergeCell ref="AF128:AF129"/>
    <mergeCell ref="AJ196:AJ197"/>
    <mergeCell ref="AH126:AH127"/>
    <mergeCell ref="AJ126:AJ127"/>
    <mergeCell ref="AN144:AN145"/>
    <mergeCell ref="AO144:AO145"/>
    <mergeCell ref="AM154:AM155"/>
    <mergeCell ref="AL150:AL151"/>
    <mergeCell ref="AQ116:AQ117"/>
    <mergeCell ref="AI114:AI115"/>
    <mergeCell ref="AM250:AM251"/>
    <mergeCell ref="AH271:AH272"/>
    <mergeCell ref="AK271:AK272"/>
    <mergeCell ref="AO246:AO247"/>
    <mergeCell ref="AM194:AM195"/>
    <mergeCell ref="AL194:AL195"/>
    <mergeCell ref="AL116:AL117"/>
    <mergeCell ref="AM126:AM127"/>
    <mergeCell ref="AM116:AM117"/>
    <mergeCell ref="AL162:AL163"/>
    <mergeCell ref="AO156:AO157"/>
    <mergeCell ref="AP156:AP157"/>
    <mergeCell ref="AQ160:AQ161"/>
    <mergeCell ref="AP188:AP189"/>
    <mergeCell ref="AP144:AP145"/>
    <mergeCell ref="AQ144:AQ145"/>
    <mergeCell ref="AO182:AO183"/>
    <mergeCell ref="AL218:AL219"/>
    <mergeCell ref="AM192:AM193"/>
    <mergeCell ref="AL200:AL201"/>
    <mergeCell ref="AM200:AM201"/>
    <mergeCell ref="AJ154:AJ155"/>
    <mergeCell ref="AM120:AM121"/>
    <mergeCell ref="AN142:AN143"/>
    <mergeCell ref="AB5:AW5"/>
    <mergeCell ref="AB6:AW7"/>
    <mergeCell ref="AB8:AW8"/>
    <mergeCell ref="AB18:AW18"/>
    <mergeCell ref="AB19:AW19"/>
    <mergeCell ref="AB20:AW20"/>
    <mergeCell ref="AB16:AW16"/>
    <mergeCell ref="AB14:AW14"/>
    <mergeCell ref="AB15:AW15"/>
    <mergeCell ref="AM36:AM40"/>
    <mergeCell ref="AP36:AP40"/>
    <mergeCell ref="AQ36:AQ40"/>
    <mergeCell ref="AB21:AW21"/>
    <mergeCell ref="AB22:AW22"/>
    <mergeCell ref="AB27:AW27"/>
    <mergeCell ref="AB24:AW24"/>
    <mergeCell ref="AB9:AW9"/>
    <mergeCell ref="AB26:AW26"/>
    <mergeCell ref="AB12:AW12"/>
    <mergeCell ref="AB13:AW13"/>
    <mergeCell ref="AB10:AW10"/>
    <mergeCell ref="AB17:AW17"/>
    <mergeCell ref="AS36:AS40"/>
    <mergeCell ref="AB28:AW28"/>
    <mergeCell ref="AB23:AW23"/>
    <mergeCell ref="AN36:AN40"/>
    <mergeCell ref="AG36:AG40"/>
    <mergeCell ref="AH36:AH40"/>
    <mergeCell ref="AW36:AW40"/>
    <mergeCell ref="AM35:AQ35"/>
    <mergeCell ref="AC35:AJ35"/>
    <mergeCell ref="S108:S109"/>
    <mergeCell ref="R94:R95"/>
    <mergeCell ref="AV112:AV113"/>
    <mergeCell ref="AK106:AK107"/>
    <mergeCell ref="AI106:AI107"/>
    <mergeCell ref="X94:X95"/>
    <mergeCell ref="AG112:AG113"/>
    <mergeCell ref="AE92:AE93"/>
    <mergeCell ref="AY92:AY93"/>
    <mergeCell ref="AD114:AD115"/>
    <mergeCell ref="AD112:AD113"/>
    <mergeCell ref="AS104:AS105"/>
    <mergeCell ref="AU102:AU103"/>
    <mergeCell ref="AU104:AU105"/>
    <mergeCell ref="AB29:AW29"/>
    <mergeCell ref="AV42:AV43"/>
    <mergeCell ref="AG46:AG47"/>
    <mergeCell ref="AD92:AD93"/>
    <mergeCell ref="AF108:AF109"/>
    <mergeCell ref="AE108:AE109"/>
    <mergeCell ref="AE102:AE103"/>
    <mergeCell ref="AG88:AG89"/>
    <mergeCell ref="AH88:AH89"/>
    <mergeCell ref="AJ88:AJ89"/>
    <mergeCell ref="AF100:AF101"/>
    <mergeCell ref="AF94:AF95"/>
    <mergeCell ref="AF102:AF103"/>
    <mergeCell ref="AK96:AK97"/>
    <mergeCell ref="AK98:AK99"/>
    <mergeCell ref="AG94:AG95"/>
    <mergeCell ref="AK88:AK89"/>
    <mergeCell ref="AI88:AI89"/>
    <mergeCell ref="S92:S93"/>
    <mergeCell ref="V100:V101"/>
    <mergeCell ref="X92:X93"/>
    <mergeCell ref="AX112:AX113"/>
    <mergeCell ref="AG116:AG117"/>
    <mergeCell ref="AS108:AS109"/>
    <mergeCell ref="AP98:AP99"/>
    <mergeCell ref="AP100:AP101"/>
    <mergeCell ref="AL114:AL115"/>
    <mergeCell ref="AM110:AM111"/>
    <mergeCell ref="AI118:AI119"/>
    <mergeCell ref="AJ118:AJ119"/>
    <mergeCell ref="AX104:AX105"/>
    <mergeCell ref="W114:W115"/>
    <mergeCell ref="AS94:AS95"/>
    <mergeCell ref="AE94:AE95"/>
    <mergeCell ref="AB110:AB111"/>
    <mergeCell ref="AD110:AD111"/>
    <mergeCell ref="AX116:AX117"/>
    <mergeCell ref="T112:T113"/>
    <mergeCell ref="U116:U117"/>
    <mergeCell ref="Y108:Y109"/>
    <mergeCell ref="AL110:AL111"/>
    <mergeCell ref="AD108:AD109"/>
    <mergeCell ref="Z106:Z107"/>
    <mergeCell ref="AV98:AV99"/>
    <mergeCell ref="X118:X119"/>
    <mergeCell ref="AX94:AX95"/>
    <mergeCell ref="AT98:AT99"/>
    <mergeCell ref="AT100:AT101"/>
    <mergeCell ref="AK94:AK95"/>
    <mergeCell ref="AR118:AR119"/>
    <mergeCell ref="Z100:Z101"/>
    <mergeCell ref="AB100:AB101"/>
    <mergeCell ref="Z94:Z95"/>
    <mergeCell ref="AE104:AE105"/>
    <mergeCell ref="AC94:AC95"/>
    <mergeCell ref="AC98:AC99"/>
    <mergeCell ref="W110:W111"/>
    <mergeCell ref="R100:R101"/>
    <mergeCell ref="R104:R105"/>
    <mergeCell ref="U98:U99"/>
    <mergeCell ref="AT104:AT105"/>
    <mergeCell ref="AV92:AV93"/>
    <mergeCell ref="AS118:AS119"/>
    <mergeCell ref="AH112:AH113"/>
    <mergeCell ref="AR114:AR115"/>
    <mergeCell ref="AP118:AP119"/>
    <mergeCell ref="AQ118:AQ119"/>
    <mergeCell ref="AR102:AR103"/>
    <mergeCell ref="Y92:Y93"/>
    <mergeCell ref="W118:W119"/>
    <mergeCell ref="Y118:Y119"/>
    <mergeCell ref="AV106:AV107"/>
    <mergeCell ref="AL92:AL93"/>
    <mergeCell ref="AM92:AM93"/>
    <mergeCell ref="AB92:AB93"/>
    <mergeCell ref="AD100:AD101"/>
    <mergeCell ref="U100:U101"/>
    <mergeCell ref="AT112:AT113"/>
    <mergeCell ref="AP102:AP103"/>
    <mergeCell ref="AP112:AP113"/>
    <mergeCell ref="AM96:AM97"/>
    <mergeCell ref="AQ96:AQ97"/>
    <mergeCell ref="AA114:AA115"/>
    <mergeCell ref="AO118:AO119"/>
    <mergeCell ref="AT102:AT103"/>
    <mergeCell ref="AB114:AB115"/>
    <mergeCell ref="AN112:AN113"/>
    <mergeCell ref="AK118:AK119"/>
    <mergeCell ref="AK116:AK117"/>
    <mergeCell ref="AK114:AK115"/>
    <mergeCell ref="AK112:AK113"/>
    <mergeCell ref="AJ112:AJ113"/>
    <mergeCell ref="AM112:AM113"/>
    <mergeCell ref="AO112:AO113"/>
    <mergeCell ref="AN114:AN115"/>
    <mergeCell ref="AO114:AO115"/>
    <mergeCell ref="AN116:AN117"/>
    <mergeCell ref="AU112:AU113"/>
    <mergeCell ref="AU114:AU115"/>
    <mergeCell ref="AB118:AB119"/>
    <mergeCell ref="AN108:AN109"/>
    <mergeCell ref="AL104:AL105"/>
    <mergeCell ref="AF112:AF113"/>
    <mergeCell ref="AG114:AG115"/>
    <mergeCell ref="AS112:AS113"/>
    <mergeCell ref="AP114:AP115"/>
    <mergeCell ref="AQ114:AQ115"/>
    <mergeCell ref="AO104:AO105"/>
    <mergeCell ref="AR116:AR117"/>
    <mergeCell ref="AR110:AR111"/>
    <mergeCell ref="AC102:AC103"/>
    <mergeCell ref="AE118:AE119"/>
    <mergeCell ref="AC104:AC105"/>
    <mergeCell ref="AB104:AB105"/>
    <mergeCell ref="AN102:AN103"/>
    <mergeCell ref="AO102:AO103"/>
    <mergeCell ref="AN104:AN105"/>
    <mergeCell ref="AQ100:AQ101"/>
    <mergeCell ref="BB112:BB113"/>
    <mergeCell ref="AY114:AY115"/>
    <mergeCell ref="AM102:AM103"/>
    <mergeCell ref="AQ120:AQ121"/>
    <mergeCell ref="AR122:AR123"/>
    <mergeCell ref="AS96:AS97"/>
    <mergeCell ref="AH108:AH109"/>
    <mergeCell ref="AG120:AG121"/>
    <mergeCell ref="AE116:AE117"/>
    <mergeCell ref="AD118:AD119"/>
    <mergeCell ref="AF118:AF119"/>
    <mergeCell ref="AE114:AE115"/>
    <mergeCell ref="AE112:AE113"/>
    <mergeCell ref="AR106:AR107"/>
    <mergeCell ref="AL102:AL103"/>
    <mergeCell ref="AP104:AP105"/>
    <mergeCell ref="AK104:AK105"/>
    <mergeCell ref="AP96:AP97"/>
    <mergeCell ref="AN110:AN111"/>
    <mergeCell ref="AH102:AH103"/>
    <mergeCell ref="AO100:AO101"/>
    <mergeCell ref="AL100:AL101"/>
    <mergeCell ref="AE100:AE101"/>
    <mergeCell ref="AG108:AG109"/>
    <mergeCell ref="AO108:AO109"/>
    <mergeCell ref="AW114:AW115"/>
    <mergeCell ref="AJ114:AJ115"/>
    <mergeCell ref="AD116:AD117"/>
    <mergeCell ref="BB114:BB115"/>
    <mergeCell ref="AY100:AY101"/>
    <mergeCell ref="AV108:AV109"/>
    <mergeCell ref="AZ114:AZ115"/>
    <mergeCell ref="AY116:AY117"/>
    <mergeCell ref="AZ118:AZ119"/>
    <mergeCell ref="AS114:AS115"/>
    <mergeCell ref="AT114:AT115"/>
    <mergeCell ref="AV114:AV115"/>
    <mergeCell ref="AV116:AV117"/>
    <mergeCell ref="AV118:AV119"/>
    <mergeCell ref="AS116:AS117"/>
    <mergeCell ref="AX118:AX119"/>
    <mergeCell ref="AW106:AW107"/>
    <mergeCell ref="AY106:AY107"/>
    <mergeCell ref="AT108:AT109"/>
    <mergeCell ref="AV110:AV111"/>
    <mergeCell ref="AY118:AY119"/>
    <mergeCell ref="AX102:AX103"/>
    <mergeCell ref="AW110:AW111"/>
    <mergeCell ref="AX100:AX101"/>
    <mergeCell ref="AC112:AC113"/>
    <mergeCell ref="AY120:AY121"/>
    <mergeCell ref="AV120:AV121"/>
    <mergeCell ref="AZ124:AZ125"/>
    <mergeCell ref="AG124:AG125"/>
    <mergeCell ref="BB120:BB121"/>
    <mergeCell ref="AI122:AI123"/>
    <mergeCell ref="BA124:BA125"/>
    <mergeCell ref="BB124:BB125"/>
    <mergeCell ref="AX122:AX123"/>
    <mergeCell ref="BA110:BA111"/>
    <mergeCell ref="BB110:BB111"/>
    <mergeCell ref="AE110:AE111"/>
    <mergeCell ref="AF110:AF111"/>
    <mergeCell ref="AY110:AY111"/>
    <mergeCell ref="AG110:AG111"/>
    <mergeCell ref="AH110:AH111"/>
    <mergeCell ref="AJ110:AJ111"/>
    <mergeCell ref="BA108:BA109"/>
    <mergeCell ref="AZ104:AZ105"/>
    <mergeCell ref="BA104:BA105"/>
    <mergeCell ref="AD104:AD105"/>
    <mergeCell ref="AF104:AF105"/>
    <mergeCell ref="AR104:AR105"/>
    <mergeCell ref="AF106:AF107"/>
    <mergeCell ref="BB116:BB117"/>
    <mergeCell ref="AU116:AU117"/>
    <mergeCell ref="AP116:AP117"/>
    <mergeCell ref="BA116:BA117"/>
    <mergeCell ref="AX114:AX115"/>
    <mergeCell ref="BA114:BA115"/>
    <mergeCell ref="AZ122:AZ123"/>
    <mergeCell ref="BA122:BA123"/>
    <mergeCell ref="BA120:BA121"/>
    <mergeCell ref="AE124:AE125"/>
    <mergeCell ref="AY124:AY125"/>
    <mergeCell ref="AC120:AC121"/>
    <mergeCell ref="AB120:AB121"/>
    <mergeCell ref="AF124:AF125"/>
    <mergeCell ref="AT124:AT125"/>
    <mergeCell ref="AZ120:AZ121"/>
    <mergeCell ref="BB122:BB123"/>
    <mergeCell ref="AK120:AK121"/>
    <mergeCell ref="AK122:AK123"/>
    <mergeCell ref="AO120:AO121"/>
    <mergeCell ref="AF122:AF123"/>
    <mergeCell ref="AN120:AN121"/>
    <mergeCell ref="AR124:AR125"/>
    <mergeCell ref="AU124:AU125"/>
    <mergeCell ref="AH122:AH123"/>
    <mergeCell ref="AX120:AX121"/>
    <mergeCell ref="AT122:AT123"/>
    <mergeCell ref="AU120:AU121"/>
    <mergeCell ref="AU122:AU123"/>
    <mergeCell ref="AC122:AC123"/>
    <mergeCell ref="AV124:AV125"/>
    <mergeCell ref="AS120:AS121"/>
    <mergeCell ref="AS122:AS123"/>
    <mergeCell ref="AO124:AO125"/>
    <mergeCell ref="AM124:AM125"/>
    <mergeCell ref="AD124:AD125"/>
    <mergeCell ref="AE122:AE123"/>
    <mergeCell ref="AZ96:AZ97"/>
    <mergeCell ref="AZ94:AZ95"/>
    <mergeCell ref="AW92:AW93"/>
    <mergeCell ref="AB94:AB95"/>
    <mergeCell ref="AD94:AD95"/>
    <mergeCell ref="L94:L95"/>
    <mergeCell ref="V94:V95"/>
    <mergeCell ref="T92:T93"/>
    <mergeCell ref="AA96:AA97"/>
    <mergeCell ref="AN92:AN93"/>
    <mergeCell ref="N94:N95"/>
    <mergeCell ref="AI96:AI97"/>
    <mergeCell ref="AY94:AY95"/>
    <mergeCell ref="AR92:AR93"/>
    <mergeCell ref="U94:U95"/>
    <mergeCell ref="AN94:AN95"/>
    <mergeCell ref="AO94:AO95"/>
    <mergeCell ref="AA94:AA95"/>
    <mergeCell ref="Y94:Y95"/>
    <mergeCell ref="V92:V93"/>
    <mergeCell ref="AO92:AO93"/>
    <mergeCell ref="T96:T97"/>
    <mergeCell ref="AX92:AX93"/>
    <mergeCell ref="AC92:AC93"/>
    <mergeCell ref="AF92:AF93"/>
    <mergeCell ref="AV96:AV97"/>
    <mergeCell ref="O94:O95"/>
    <mergeCell ref="P94:P95"/>
    <mergeCell ref="N92:N93"/>
    <mergeCell ref="L96:L97"/>
    <mergeCell ref="V96:V97"/>
    <mergeCell ref="AC96:AC97"/>
    <mergeCell ref="Z108:Z109"/>
    <mergeCell ref="AB108:AB109"/>
    <mergeCell ref="AQ110:AQ111"/>
    <mergeCell ref="AP110:AP111"/>
    <mergeCell ref="AU110:AU111"/>
    <mergeCell ref="BB108:BB109"/>
    <mergeCell ref="T108:T109"/>
    <mergeCell ref="AS110:AS111"/>
    <mergeCell ref="AT110:AT111"/>
    <mergeCell ref="AR108:AR109"/>
    <mergeCell ref="AC110:AC111"/>
    <mergeCell ref="AX110:AX111"/>
    <mergeCell ref="T110:T111"/>
    <mergeCell ref="R108:R109"/>
    <mergeCell ref="AU108:AU109"/>
    <mergeCell ref="S110:S111"/>
    <mergeCell ref="AZ106:AZ107"/>
    <mergeCell ref="W108:W109"/>
    <mergeCell ref="BA106:BA107"/>
    <mergeCell ref="V106:V107"/>
    <mergeCell ref="AB106:AB107"/>
    <mergeCell ref="AE106:AE107"/>
    <mergeCell ref="X106:X107"/>
    <mergeCell ref="AY108:AY109"/>
    <mergeCell ref="AC108:AC109"/>
    <mergeCell ref="AX108:AX109"/>
    <mergeCell ref="AZ108:AZ109"/>
    <mergeCell ref="AO106:AO107"/>
    <mergeCell ref="AL106:AL107"/>
    <mergeCell ref="AP106:AP107"/>
    <mergeCell ref="AP108:AP109"/>
    <mergeCell ref="AT106:AT107"/>
    <mergeCell ref="Z104:Z105"/>
    <mergeCell ref="X104:X105"/>
    <mergeCell ref="AW108:AW109"/>
    <mergeCell ref="AL108:AL109"/>
    <mergeCell ref="BA96:BA97"/>
    <mergeCell ref="V102:V103"/>
    <mergeCell ref="BB106:BB107"/>
    <mergeCell ref="AG104:AG105"/>
    <mergeCell ref="AH104:AH105"/>
    <mergeCell ref="AJ104:AJ105"/>
    <mergeCell ref="AS102:AS103"/>
    <mergeCell ref="AQ102:AQ103"/>
    <mergeCell ref="BB104:BB105"/>
    <mergeCell ref="S106:S107"/>
    <mergeCell ref="O102:O103"/>
    <mergeCell ref="BA102:BA103"/>
    <mergeCell ref="O104:O105"/>
    <mergeCell ref="P104:P105"/>
    <mergeCell ref="AW102:AW103"/>
    <mergeCell ref="AY102:AY103"/>
    <mergeCell ref="AZ102:AZ103"/>
    <mergeCell ref="P102:P103"/>
    <mergeCell ref="AD102:AD103"/>
    <mergeCell ref="AY104:AY105"/>
    <mergeCell ref="BB102:BB103"/>
    <mergeCell ref="AA104:AA105"/>
    <mergeCell ref="W106:W107"/>
    <mergeCell ref="Y106:Y107"/>
    <mergeCell ref="AA106:AA107"/>
    <mergeCell ref="AC106:AC107"/>
    <mergeCell ref="AQ104:AQ105"/>
    <mergeCell ref="AS106:AS107"/>
    <mergeCell ref="Y102:Y103"/>
    <mergeCell ref="AY98:AY99"/>
    <mergeCell ref="AZ100:AZ101"/>
    <mergeCell ref="BA100:BA101"/>
    <mergeCell ref="BB100:BB101"/>
    <mergeCell ref="AZ98:AZ99"/>
    <mergeCell ref="AH98:AH99"/>
    <mergeCell ref="AJ98:AJ99"/>
    <mergeCell ref="AG100:AG101"/>
    <mergeCell ref="AH100:AH101"/>
    <mergeCell ref="AJ100:AJ101"/>
    <mergeCell ref="V98:V99"/>
    <mergeCell ref="AW100:AW101"/>
    <mergeCell ref="AX98:AX99"/>
    <mergeCell ref="AB98:AB99"/>
    <mergeCell ref="Z98:Z99"/>
    <mergeCell ref="X98:X99"/>
    <mergeCell ref="AG98:AG99"/>
    <mergeCell ref="BA98:BA99"/>
    <mergeCell ref="AD98:AD99"/>
    <mergeCell ref="AE98:AE99"/>
    <mergeCell ref="AF98:AF99"/>
    <mergeCell ref="AQ98:AQ99"/>
    <mergeCell ref="X100:X101"/>
    <mergeCell ref="AL98:AL99"/>
    <mergeCell ref="AU100:AU101"/>
    <mergeCell ref="AS98:AS99"/>
    <mergeCell ref="AV100:AV101"/>
    <mergeCell ref="AM98:AM99"/>
    <mergeCell ref="AU98:AU99"/>
    <mergeCell ref="AI98:AI99"/>
    <mergeCell ref="AW98:AW99"/>
    <mergeCell ref="BB96:BB97"/>
    <mergeCell ref="AD96:AD97"/>
    <mergeCell ref="AE96:AE97"/>
    <mergeCell ref="AF96:AF97"/>
    <mergeCell ref="AY96:AY97"/>
    <mergeCell ref="AG96:AG97"/>
    <mergeCell ref="C64:E65"/>
    <mergeCell ref="F64:F65"/>
    <mergeCell ref="L98:L99"/>
    <mergeCell ref="M98:M99"/>
    <mergeCell ref="Z96:Z97"/>
    <mergeCell ref="AB96:AB97"/>
    <mergeCell ref="P96:P97"/>
    <mergeCell ref="S96:S97"/>
    <mergeCell ref="Q96:Q97"/>
    <mergeCell ref="AH96:AH97"/>
    <mergeCell ref="AJ96:AJ97"/>
    <mergeCell ref="AX96:AX97"/>
    <mergeCell ref="AW96:AW97"/>
    <mergeCell ref="X96:X97"/>
    <mergeCell ref="AJ84:AJ85"/>
    <mergeCell ref="AB76:AB77"/>
    <mergeCell ref="T70:T71"/>
    <mergeCell ref="L68:L69"/>
    <mergeCell ref="BB92:BB93"/>
    <mergeCell ref="BA94:BA95"/>
    <mergeCell ref="BB94:BB95"/>
    <mergeCell ref="AH94:AH95"/>
    <mergeCell ref="AJ94:AJ95"/>
    <mergeCell ref="AX88:AX89"/>
    <mergeCell ref="AZ92:AZ93"/>
    <mergeCell ref="BB98:BB99"/>
    <mergeCell ref="AX90:AX91"/>
    <mergeCell ref="AS90:AS91"/>
    <mergeCell ref="AN90:AN91"/>
    <mergeCell ref="AO88:AO89"/>
    <mergeCell ref="BA92:BA93"/>
    <mergeCell ref="L76:L77"/>
    <mergeCell ref="M76:M77"/>
    <mergeCell ref="T76:T77"/>
    <mergeCell ref="U76:U77"/>
    <mergeCell ref="V76:V77"/>
    <mergeCell ref="X76:X77"/>
    <mergeCell ref="X82:X83"/>
    <mergeCell ref="Z82:Z83"/>
    <mergeCell ref="AB82:AB83"/>
    <mergeCell ref="AJ90:AJ91"/>
    <mergeCell ref="AR90:AR91"/>
    <mergeCell ref="W90:W91"/>
    <mergeCell ref="AV90:AV91"/>
    <mergeCell ref="T90:T91"/>
    <mergeCell ref="U90:U91"/>
    <mergeCell ref="T84:T85"/>
    <mergeCell ref="AV88:AV89"/>
    <mergeCell ref="AL88:AL89"/>
    <mergeCell ref="AM88:AM89"/>
    <mergeCell ref="AJ92:AJ93"/>
    <mergeCell ref="AE90:AE91"/>
    <mergeCell ref="AZ90:AZ91"/>
    <mergeCell ref="BA90:BA91"/>
    <mergeCell ref="AA92:AA93"/>
    <mergeCell ref="AP80:AP81"/>
    <mergeCell ref="AF82:AF83"/>
    <mergeCell ref="AI90:AI91"/>
    <mergeCell ref="BA88:BA89"/>
    <mergeCell ref="AY86:AY87"/>
    <mergeCell ref="AZ86:AZ87"/>
    <mergeCell ref="AS88:AS89"/>
    <mergeCell ref="AC86:AC87"/>
    <mergeCell ref="S86:S87"/>
    <mergeCell ref="AD88:AD89"/>
    <mergeCell ref="AE88:AE89"/>
    <mergeCell ref="AF88:AF89"/>
    <mergeCell ref="AD86:AD87"/>
    <mergeCell ref="AU88:AU89"/>
    <mergeCell ref="X88:X89"/>
    <mergeCell ref="V86:V87"/>
    <mergeCell ref="W88:W89"/>
    <mergeCell ref="AH90:AH91"/>
    <mergeCell ref="AW90:AW91"/>
    <mergeCell ref="BB90:BB91"/>
    <mergeCell ref="X86:X87"/>
    <mergeCell ref="AI86:AI87"/>
    <mergeCell ref="AF86:AF87"/>
    <mergeCell ref="AC88:AC89"/>
    <mergeCell ref="AA88:AA89"/>
    <mergeCell ref="BA86:BA87"/>
    <mergeCell ref="AN86:AN87"/>
    <mergeCell ref="AO86:AO87"/>
    <mergeCell ref="AN88:AN89"/>
    <mergeCell ref="AL90:AL91"/>
    <mergeCell ref="AK90:AK91"/>
    <mergeCell ref="AR88:AR89"/>
    <mergeCell ref="AM90:AM91"/>
    <mergeCell ref="AP90:AP91"/>
    <mergeCell ref="AQ90:AQ91"/>
    <mergeCell ref="BA78:BA79"/>
    <mergeCell ref="X84:X85"/>
    <mergeCell ref="AL84:AL85"/>
    <mergeCell ref="AX84:AX85"/>
    <mergeCell ref="AY90:AY91"/>
    <mergeCell ref="AM86:AM87"/>
    <mergeCell ref="AP86:AP87"/>
    <mergeCell ref="AQ86:AQ87"/>
    <mergeCell ref="AS86:AS87"/>
    <mergeCell ref="AL86:AL87"/>
    <mergeCell ref="BB86:BB87"/>
    <mergeCell ref="AV86:AV87"/>
    <mergeCell ref="AY88:AY89"/>
    <mergeCell ref="AK80:AK81"/>
    <mergeCell ref="AV82:AV83"/>
    <mergeCell ref="AV84:AV85"/>
    <mergeCell ref="AQ84:AQ85"/>
    <mergeCell ref="AX82:AX83"/>
    <mergeCell ref="AR86:AR87"/>
    <mergeCell ref="AX86:AX87"/>
    <mergeCell ref="AL80:AL81"/>
    <mergeCell ref="AT82:AT83"/>
    <mergeCell ref="AU82:AU83"/>
    <mergeCell ref="AZ82:AZ83"/>
    <mergeCell ref="BA82:BA83"/>
    <mergeCell ref="AK82:AK83"/>
    <mergeCell ref="AY82:AY83"/>
    <mergeCell ref="AO84:AO85"/>
    <mergeCell ref="AP82:AP83"/>
    <mergeCell ref="AQ82:AQ83"/>
    <mergeCell ref="BB88:BB89"/>
    <mergeCell ref="AZ88:AZ89"/>
    <mergeCell ref="AN78:AN79"/>
    <mergeCell ref="AR78:AR79"/>
    <mergeCell ref="AU80:AU81"/>
    <mergeCell ref="AA84:AA85"/>
    <mergeCell ref="AK84:AK85"/>
    <mergeCell ref="AI84:AI85"/>
    <mergeCell ref="AK78:AK79"/>
    <mergeCell ref="AB84:AB85"/>
    <mergeCell ref="AC78:AC79"/>
    <mergeCell ref="AW78:AW79"/>
    <mergeCell ref="AY78:AY79"/>
    <mergeCell ref="AJ78:AJ79"/>
    <mergeCell ref="AE84:AE85"/>
    <mergeCell ref="AC82:AC83"/>
    <mergeCell ref="AE78:AE79"/>
    <mergeCell ref="AB78:AB79"/>
    <mergeCell ref="AD82:AD83"/>
    <mergeCell ref="AD84:AD85"/>
    <mergeCell ref="AD80:AD81"/>
    <mergeCell ref="AH84:AH85"/>
    <mergeCell ref="AF80:AF81"/>
    <mergeCell ref="AC84:AC85"/>
    <mergeCell ref="AL82:AL83"/>
    <mergeCell ref="AJ76:AJ77"/>
    <mergeCell ref="AT76:AT77"/>
    <mergeCell ref="AT78:AT79"/>
    <mergeCell ref="AK76:AK77"/>
    <mergeCell ref="AW76:AW77"/>
    <mergeCell ref="AZ80:AZ81"/>
    <mergeCell ref="AE80:AE81"/>
    <mergeCell ref="AD78:AD79"/>
    <mergeCell ref="BA84:BA85"/>
    <mergeCell ref="AN80:AN81"/>
    <mergeCell ref="AZ84:AZ85"/>
    <mergeCell ref="AO80:AO81"/>
    <mergeCell ref="AQ80:AQ81"/>
    <mergeCell ref="AS80:AS81"/>
    <mergeCell ref="AA82:AA83"/>
    <mergeCell ref="Y80:Y81"/>
    <mergeCell ref="AA80:AA81"/>
    <mergeCell ref="Z78:Z79"/>
    <mergeCell ref="AN84:AN85"/>
    <mergeCell ref="AG84:AG85"/>
    <mergeCell ref="AN82:AN83"/>
    <mergeCell ref="AI80:AI81"/>
    <mergeCell ref="AR82:AR83"/>
    <mergeCell ref="AP78:AP79"/>
    <mergeCell ref="AQ78:AQ79"/>
    <mergeCell ref="AL78:AL79"/>
    <mergeCell ref="AG82:AG83"/>
    <mergeCell ref="AS78:AS79"/>
    <mergeCell ref="AF84:AF85"/>
    <mergeCell ref="AG78:AG79"/>
    <mergeCell ref="AH78:AH79"/>
    <mergeCell ref="BA80:BA81"/>
    <mergeCell ref="BA70:BA71"/>
    <mergeCell ref="AS76:AS77"/>
    <mergeCell ref="AI74:AI75"/>
    <mergeCell ref="AI76:AI77"/>
    <mergeCell ref="AM76:AM77"/>
    <mergeCell ref="BB82:BB83"/>
    <mergeCell ref="BB80:BB81"/>
    <mergeCell ref="AS82:AS83"/>
    <mergeCell ref="AY84:AY85"/>
    <mergeCell ref="AT84:AT85"/>
    <mergeCell ref="AU84:AU85"/>
    <mergeCell ref="AU74:AU75"/>
    <mergeCell ref="AV74:AV75"/>
    <mergeCell ref="AV76:AV77"/>
    <mergeCell ref="AU76:AU77"/>
    <mergeCell ref="AG80:AG81"/>
    <mergeCell ref="BB78:BB79"/>
    <mergeCell ref="BB76:BB77"/>
    <mergeCell ref="BB74:BB75"/>
    <mergeCell ref="AW80:AW81"/>
    <mergeCell ref="BB84:BB85"/>
    <mergeCell ref="AU78:AU79"/>
    <mergeCell ref="AI78:AI79"/>
    <mergeCell ref="AH80:AH81"/>
    <mergeCell ref="AZ74:AZ75"/>
    <mergeCell ref="AM80:AM81"/>
    <mergeCell ref="AI82:AI83"/>
    <mergeCell ref="AH74:AH75"/>
    <mergeCell ref="AM84:AM85"/>
    <mergeCell ref="AP74:AP75"/>
    <mergeCell ref="AQ74:AQ75"/>
    <mergeCell ref="AS74:AS75"/>
    <mergeCell ref="AF74:AF75"/>
    <mergeCell ref="AG70:AG71"/>
    <mergeCell ref="W74:W75"/>
    <mergeCell ref="AB74:AB75"/>
    <mergeCell ref="V72:V73"/>
    <mergeCell ref="AY76:AY77"/>
    <mergeCell ref="Y78:Y79"/>
    <mergeCell ref="AW74:AW75"/>
    <mergeCell ref="AY70:AY71"/>
    <mergeCell ref="AX78:AX79"/>
    <mergeCell ref="AZ76:AZ77"/>
    <mergeCell ref="BA76:BA77"/>
    <mergeCell ref="AV80:AV81"/>
    <mergeCell ref="AY80:AY81"/>
    <mergeCell ref="AJ80:AJ81"/>
    <mergeCell ref="AT80:AT81"/>
    <mergeCell ref="AH76:AH77"/>
    <mergeCell ref="AX74:AX75"/>
    <mergeCell ref="BA74:BA75"/>
    <mergeCell ref="AZ78:AZ79"/>
    <mergeCell ref="AV72:AV73"/>
    <mergeCell ref="AU70:AU71"/>
    <mergeCell ref="AK70:AK71"/>
    <mergeCell ref="AM78:AM79"/>
    <mergeCell ref="Z76:Z77"/>
    <mergeCell ref="AK72:AK73"/>
    <mergeCell ref="AN70:AN71"/>
    <mergeCell ref="AI72:AI73"/>
    <mergeCell ref="AC80:AC81"/>
    <mergeCell ref="AY74:AY75"/>
    <mergeCell ref="AF78:AF79"/>
    <mergeCell ref="AB80:AB81"/>
    <mergeCell ref="AF76:AF77"/>
    <mergeCell ref="AJ66:AJ67"/>
    <mergeCell ref="AB66:AB67"/>
    <mergeCell ref="AD68:AD69"/>
    <mergeCell ref="AE74:AE75"/>
    <mergeCell ref="AM68:AM69"/>
    <mergeCell ref="X72:X73"/>
    <mergeCell ref="AA76:AA77"/>
    <mergeCell ref="AL76:AL77"/>
    <mergeCell ref="X70:X71"/>
    <mergeCell ref="AK74:AK75"/>
    <mergeCell ref="AC76:AC77"/>
    <mergeCell ref="AC62:AC63"/>
    <mergeCell ref="AT60:AT61"/>
    <mergeCell ref="T74:T75"/>
    <mergeCell ref="AA74:AA75"/>
    <mergeCell ref="AT74:AT75"/>
    <mergeCell ref="AF64:AF65"/>
    <mergeCell ref="AD74:AD75"/>
    <mergeCell ref="AR70:AR71"/>
    <mergeCell ref="AN66:AN67"/>
    <mergeCell ref="AQ66:AQ67"/>
    <mergeCell ref="AM66:AM67"/>
    <mergeCell ref="AQ70:AQ71"/>
    <mergeCell ref="AP68:AP69"/>
    <mergeCell ref="AN74:AN75"/>
    <mergeCell ref="AO74:AO75"/>
    <mergeCell ref="AJ74:AJ75"/>
    <mergeCell ref="AG74:AG75"/>
    <mergeCell ref="Z74:Z75"/>
    <mergeCell ref="Y70:Y71"/>
    <mergeCell ref="AG72:AG73"/>
    <mergeCell ref="AX70:AX71"/>
    <mergeCell ref="AS72:AS73"/>
    <mergeCell ref="AT72:AT73"/>
    <mergeCell ref="AU72:AU73"/>
    <mergeCell ref="AQ72:AQ73"/>
    <mergeCell ref="AT70:AT71"/>
    <mergeCell ref="AA70:AA71"/>
    <mergeCell ref="AI68:AI69"/>
    <mergeCell ref="AJ70:AJ71"/>
    <mergeCell ref="X68:X69"/>
    <mergeCell ref="AB70:AB71"/>
    <mergeCell ref="AV70:AV71"/>
    <mergeCell ref="AV78:AV79"/>
    <mergeCell ref="AP70:AP71"/>
    <mergeCell ref="Y68:Y69"/>
    <mergeCell ref="AA68:AA69"/>
    <mergeCell ref="V74:V75"/>
    <mergeCell ref="AR72:AR73"/>
    <mergeCell ref="AM74:AM75"/>
    <mergeCell ref="AL74:AL75"/>
    <mergeCell ref="AX76:AX77"/>
    <mergeCell ref="AN76:AN77"/>
    <mergeCell ref="AO76:AO77"/>
    <mergeCell ref="AE76:AE77"/>
    <mergeCell ref="AB72:AB73"/>
    <mergeCell ref="AF72:AF73"/>
    <mergeCell ref="AM70:AM71"/>
    <mergeCell ref="W70:W71"/>
    <mergeCell ref="Y74:Y75"/>
    <mergeCell ref="AR74:AR75"/>
    <mergeCell ref="AP72:AP73"/>
    <mergeCell ref="AR68:AR69"/>
    <mergeCell ref="AF66:AF67"/>
    <mergeCell ref="AL68:AL69"/>
    <mergeCell ref="AK66:AK67"/>
    <mergeCell ref="AG66:AG67"/>
    <mergeCell ref="AN68:AN69"/>
    <mergeCell ref="AO66:AO67"/>
    <mergeCell ref="AI66:AI67"/>
    <mergeCell ref="V66:V67"/>
    <mergeCell ref="Z72:Z73"/>
    <mergeCell ref="Y72:Y73"/>
    <mergeCell ref="AA72:AA73"/>
    <mergeCell ref="AH68:AH69"/>
    <mergeCell ref="AN72:AN73"/>
    <mergeCell ref="AC72:AC73"/>
    <mergeCell ref="AJ72:AJ73"/>
    <mergeCell ref="AO72:AO73"/>
    <mergeCell ref="AO68:AO69"/>
    <mergeCell ref="AD70:AD71"/>
    <mergeCell ref="AC68:AC69"/>
    <mergeCell ref="AH66:AH67"/>
    <mergeCell ref="AL72:AL73"/>
    <mergeCell ref="W72:W73"/>
    <mergeCell ref="AC70:AC71"/>
    <mergeCell ref="AI70:AI71"/>
    <mergeCell ref="AM72:AM73"/>
    <mergeCell ref="AE72:AE73"/>
    <mergeCell ref="AD72:AD73"/>
    <mergeCell ref="BB70:BB71"/>
    <mergeCell ref="AE70:AE71"/>
    <mergeCell ref="AC66:AC67"/>
    <mergeCell ref="AD66:AD67"/>
    <mergeCell ref="AS66:AS67"/>
    <mergeCell ref="BB68:BB69"/>
    <mergeCell ref="AE68:AE69"/>
    <mergeCell ref="AF68:AF69"/>
    <mergeCell ref="AY68:AY69"/>
    <mergeCell ref="AX68:AX69"/>
    <mergeCell ref="AH70:AH71"/>
    <mergeCell ref="BA72:BA73"/>
    <mergeCell ref="AY72:AY73"/>
    <mergeCell ref="AX72:AX73"/>
    <mergeCell ref="AW66:AW67"/>
    <mergeCell ref="BB72:BB73"/>
    <mergeCell ref="BA66:BA67"/>
    <mergeCell ref="AZ70:AZ71"/>
    <mergeCell ref="AZ68:AZ69"/>
    <mergeCell ref="BA68:BA69"/>
    <mergeCell ref="BB66:BB67"/>
    <mergeCell ref="AQ68:AQ69"/>
    <mergeCell ref="AH72:AH73"/>
    <mergeCell ref="AZ72:AZ73"/>
    <mergeCell ref="AW70:AW71"/>
    <mergeCell ref="AP66:AP67"/>
    <mergeCell ref="AO70:AO71"/>
    <mergeCell ref="AF70:AF71"/>
    <mergeCell ref="AJ68:AJ69"/>
    <mergeCell ref="AL66:AL67"/>
    <mergeCell ref="AK68:AK69"/>
    <mergeCell ref="AE66:AE67"/>
    <mergeCell ref="BA64:BA65"/>
    <mergeCell ref="AW68:AW69"/>
    <mergeCell ref="AT68:AT69"/>
    <mergeCell ref="AD64:AD65"/>
    <mergeCell ref="BB64:BB65"/>
    <mergeCell ref="AX64:AX65"/>
    <mergeCell ref="AW64:AW65"/>
    <mergeCell ref="AO64:AO65"/>
    <mergeCell ref="AZ62:AZ63"/>
    <mergeCell ref="AN64:AN65"/>
    <mergeCell ref="AL64:AL65"/>
    <mergeCell ref="AJ64:AJ65"/>
    <mergeCell ref="AT64:AT65"/>
    <mergeCell ref="AU60:AU61"/>
    <mergeCell ref="AX62:AX63"/>
    <mergeCell ref="AJ62:AJ63"/>
    <mergeCell ref="AS62:AS63"/>
    <mergeCell ref="AY62:AY63"/>
    <mergeCell ref="BA62:BA63"/>
    <mergeCell ref="AD62:AD63"/>
    <mergeCell ref="AE62:AE63"/>
    <mergeCell ref="AM62:AM63"/>
    <mergeCell ref="AS68:AS69"/>
    <mergeCell ref="AZ66:AZ67"/>
    <mergeCell ref="AX66:AX67"/>
    <mergeCell ref="AT66:AT67"/>
    <mergeCell ref="AY66:AY67"/>
    <mergeCell ref="AQ62:AQ63"/>
    <mergeCell ref="AO62:AO63"/>
    <mergeCell ref="AG64:AG65"/>
    <mergeCell ref="AR66:AR67"/>
    <mergeCell ref="AI62:AI63"/>
    <mergeCell ref="BB58:BB59"/>
    <mergeCell ref="AG62:AG63"/>
    <mergeCell ref="AR56:AR57"/>
    <mergeCell ref="AO56:AO57"/>
    <mergeCell ref="AN56:AN57"/>
    <mergeCell ref="BB56:BB57"/>
    <mergeCell ref="AZ58:AZ59"/>
    <mergeCell ref="BA58:BA59"/>
    <mergeCell ref="AQ58:AQ59"/>
    <mergeCell ref="AF56:AF57"/>
    <mergeCell ref="AC64:AC65"/>
    <mergeCell ref="AI64:AI65"/>
    <mergeCell ref="AR64:AR65"/>
    <mergeCell ref="AZ64:AZ65"/>
    <mergeCell ref="AM64:AM65"/>
    <mergeCell ref="BB62:BB63"/>
    <mergeCell ref="AF62:AF63"/>
    <mergeCell ref="AX58:AX59"/>
    <mergeCell ref="AY60:AY61"/>
    <mergeCell ref="BA60:BA61"/>
    <mergeCell ref="BB60:BB61"/>
    <mergeCell ref="AE60:AE61"/>
    <mergeCell ref="AF60:AF61"/>
    <mergeCell ref="AZ60:AZ61"/>
    <mergeCell ref="AK64:AK65"/>
    <mergeCell ref="AQ64:AQ65"/>
    <mergeCell ref="AX60:AX61"/>
    <mergeCell ref="AU64:AU65"/>
    <mergeCell ref="AW62:AW63"/>
    <mergeCell ref="AY64:AY65"/>
    <mergeCell ref="AU58:AU59"/>
    <mergeCell ref="AV64:AV65"/>
    <mergeCell ref="U62:U63"/>
    <mergeCell ref="V62:V63"/>
    <mergeCell ref="AL62:AL63"/>
    <mergeCell ref="X62:X63"/>
    <mergeCell ref="AQ60:AQ61"/>
    <mergeCell ref="AF58:AF59"/>
    <mergeCell ref="AB62:AB63"/>
    <mergeCell ref="W62:W63"/>
    <mergeCell ref="Y62:Y63"/>
    <mergeCell ref="W60:W61"/>
    <mergeCell ref="AM58:AM59"/>
    <mergeCell ref="AD58:AD59"/>
    <mergeCell ref="AP58:AP59"/>
    <mergeCell ref="X58:X59"/>
    <mergeCell ref="AR60:AR61"/>
    <mergeCell ref="AG58:AG59"/>
    <mergeCell ref="AH58:AH59"/>
    <mergeCell ref="AB60:AB61"/>
    <mergeCell ref="AJ58:AJ59"/>
    <mergeCell ref="AI60:AI61"/>
    <mergeCell ref="AN58:AN59"/>
    <mergeCell ref="Z60:Z61"/>
    <mergeCell ref="AA62:AA63"/>
    <mergeCell ref="AP62:AP63"/>
    <mergeCell ref="AK62:AK63"/>
    <mergeCell ref="AN62:AN63"/>
    <mergeCell ref="AK60:AK61"/>
    <mergeCell ref="AL60:AL61"/>
    <mergeCell ref="AP60:AP61"/>
    <mergeCell ref="AH62:AH63"/>
    <mergeCell ref="AR58:AR59"/>
    <mergeCell ref="AR62:AR63"/>
    <mergeCell ref="AS60:AS61"/>
    <mergeCell ref="AR52:AR53"/>
    <mergeCell ref="AU54:AU55"/>
    <mergeCell ref="AE56:AE57"/>
    <mergeCell ref="AI52:AI53"/>
    <mergeCell ref="AI54:AI55"/>
    <mergeCell ref="AI56:AI57"/>
    <mergeCell ref="AE54:AE55"/>
    <mergeCell ref="AW56:AW57"/>
    <mergeCell ref="AB56:AB57"/>
    <mergeCell ref="AH56:AH57"/>
    <mergeCell ref="AV60:AV61"/>
    <mergeCell ref="AX56:AX57"/>
    <mergeCell ref="AB54:AB55"/>
    <mergeCell ref="AP56:AP57"/>
    <mergeCell ref="Y52:Y53"/>
    <mergeCell ref="AC52:AC53"/>
    <mergeCell ref="Z52:Z53"/>
    <mergeCell ref="AP52:AP53"/>
    <mergeCell ref="AG56:AG57"/>
    <mergeCell ref="AW60:AW61"/>
    <mergeCell ref="AP54:AP55"/>
    <mergeCell ref="AL54:AL55"/>
    <mergeCell ref="AH54:AH55"/>
    <mergeCell ref="AG54:AG55"/>
    <mergeCell ref="AD54:AD55"/>
    <mergeCell ref="AA54:AA55"/>
    <mergeCell ref="Z54:Z55"/>
    <mergeCell ref="T62:T63"/>
    <mergeCell ref="AU56:AU57"/>
    <mergeCell ref="AS54:AS55"/>
    <mergeCell ref="AJ52:AJ53"/>
    <mergeCell ref="AV52:AV53"/>
    <mergeCell ref="AY52:AY53"/>
    <mergeCell ref="AD52:AD53"/>
    <mergeCell ref="AV54:AV55"/>
    <mergeCell ref="AZ54:AZ55"/>
    <mergeCell ref="AY54:AY55"/>
    <mergeCell ref="AE52:AE53"/>
    <mergeCell ref="AQ54:AQ55"/>
    <mergeCell ref="AM56:AM57"/>
    <mergeCell ref="BA54:BA55"/>
    <mergeCell ref="AK52:AK53"/>
    <mergeCell ref="AR54:AR55"/>
    <mergeCell ref="AL56:AL57"/>
    <mergeCell ref="AD60:AD61"/>
    <mergeCell ref="AN60:AN61"/>
    <mergeCell ref="AO60:AO61"/>
    <mergeCell ref="AH60:AH61"/>
    <mergeCell ref="AE58:AE59"/>
    <mergeCell ref="AG60:AG61"/>
    <mergeCell ref="AC54:AC55"/>
    <mergeCell ref="AC56:AC57"/>
    <mergeCell ref="Y54:Y55"/>
    <mergeCell ref="AB52:AB53"/>
    <mergeCell ref="AT62:AT63"/>
    <mergeCell ref="AV58:AV59"/>
    <mergeCell ref="AS58:AS59"/>
    <mergeCell ref="AY56:AY57"/>
    <mergeCell ref="AW58:AW59"/>
    <mergeCell ref="BB42:BB43"/>
    <mergeCell ref="AI42:AI43"/>
    <mergeCell ref="AX44:AX45"/>
    <mergeCell ref="BA44:BA45"/>
    <mergeCell ref="AF54:AF55"/>
    <mergeCell ref="AL46:AL47"/>
    <mergeCell ref="AJ48:AJ49"/>
    <mergeCell ref="AM46:AM47"/>
    <mergeCell ref="AM48:AM49"/>
    <mergeCell ref="AG52:AG53"/>
    <mergeCell ref="AN52:AN53"/>
    <mergeCell ref="AM50:AM51"/>
    <mergeCell ref="AG50:AG51"/>
    <mergeCell ref="AO52:AO53"/>
    <mergeCell ref="AX42:AX43"/>
    <mergeCell ref="BB48:BB49"/>
    <mergeCell ref="AK46:AK47"/>
    <mergeCell ref="BB44:BB45"/>
    <mergeCell ref="BB52:BB53"/>
    <mergeCell ref="AY48:AY49"/>
    <mergeCell ref="AK48:AK49"/>
    <mergeCell ref="AN54:AN55"/>
    <mergeCell ref="AO54:AO55"/>
    <mergeCell ref="AT54:AT55"/>
    <mergeCell ref="AY46:AY47"/>
    <mergeCell ref="AX46:AX47"/>
    <mergeCell ref="BB54:BB55"/>
    <mergeCell ref="AW48:AW49"/>
    <mergeCell ref="AR48:AR49"/>
    <mergeCell ref="AL48:AL49"/>
    <mergeCell ref="AI48:AI49"/>
    <mergeCell ref="AF48:AF49"/>
    <mergeCell ref="O46:O47"/>
    <mergeCell ref="W52:W53"/>
    <mergeCell ref="Q56:Q57"/>
    <mergeCell ref="BA48:BA49"/>
    <mergeCell ref="AX52:AX53"/>
    <mergeCell ref="AW54:AW55"/>
    <mergeCell ref="AQ48:AQ49"/>
    <mergeCell ref="AS48:AS49"/>
    <mergeCell ref="AX54:AX55"/>
    <mergeCell ref="AW52:AW53"/>
    <mergeCell ref="AU48:AU49"/>
    <mergeCell ref="AV48:AV49"/>
    <mergeCell ref="AX50:AX51"/>
    <mergeCell ref="AY50:AY51"/>
    <mergeCell ref="AU50:AU51"/>
    <mergeCell ref="AL50:AL51"/>
    <mergeCell ref="AV50:AV51"/>
    <mergeCell ref="AD48:AD49"/>
    <mergeCell ref="AJ50:AJ51"/>
    <mergeCell ref="U50:U51"/>
    <mergeCell ref="T56:T57"/>
    <mergeCell ref="U56:U57"/>
    <mergeCell ref="AH50:AH51"/>
    <mergeCell ref="AF50:AF51"/>
    <mergeCell ref="AW50:AW51"/>
    <mergeCell ref="AR50:AR51"/>
    <mergeCell ref="Q54:Q55"/>
    <mergeCell ref="AF52:AF53"/>
    <mergeCell ref="S52:S53"/>
    <mergeCell ref="T54:T55"/>
    <mergeCell ref="AK54:AK55"/>
    <mergeCell ref="Q52:Q53"/>
    <mergeCell ref="V56:V57"/>
    <mergeCell ref="R50:R51"/>
    <mergeCell ref="AV46:AV47"/>
    <mergeCell ref="BB50:BB51"/>
    <mergeCell ref="AQ52:AQ53"/>
    <mergeCell ref="AL52:AL53"/>
    <mergeCell ref="AM44:AM45"/>
    <mergeCell ref="AZ48:AZ49"/>
    <mergeCell ref="BA56:BA57"/>
    <mergeCell ref="T52:T53"/>
    <mergeCell ref="U52:U53"/>
    <mergeCell ref="Z56:Z57"/>
    <mergeCell ref="AP48:AP49"/>
    <mergeCell ref="AH52:AH53"/>
    <mergeCell ref="X52:X53"/>
    <mergeCell ref="AO48:AO49"/>
    <mergeCell ref="AZ52:AZ53"/>
    <mergeCell ref="BA52:BA53"/>
    <mergeCell ref="U54:U55"/>
    <mergeCell ref="V54:V55"/>
    <mergeCell ref="BB46:BB47"/>
    <mergeCell ref="AV44:AV45"/>
    <mergeCell ref="AS44:AS45"/>
    <mergeCell ref="AS46:AS47"/>
    <mergeCell ref="AH46:AH47"/>
    <mergeCell ref="Z48:Z49"/>
    <mergeCell ref="U48:U49"/>
    <mergeCell ref="V48:V49"/>
    <mergeCell ref="X54:X55"/>
    <mergeCell ref="AB48:AB49"/>
    <mergeCell ref="Y48:Y49"/>
    <mergeCell ref="W48:W49"/>
    <mergeCell ref="BA35:BA40"/>
    <mergeCell ref="AZ35:AZ40"/>
    <mergeCell ref="AT36:AT40"/>
    <mergeCell ref="AU36:AU40"/>
    <mergeCell ref="BA46:BA47"/>
    <mergeCell ref="AW44:AW45"/>
    <mergeCell ref="X46:X47"/>
    <mergeCell ref="AZ50:AZ51"/>
    <mergeCell ref="AH48:AH49"/>
    <mergeCell ref="AR36:AR40"/>
    <mergeCell ref="AS50:AS51"/>
    <mergeCell ref="AN48:AN49"/>
    <mergeCell ref="AA42:AA43"/>
    <mergeCell ref="T48:T49"/>
    <mergeCell ref="AC50:AC51"/>
    <mergeCell ref="AC46:AC47"/>
    <mergeCell ref="AC48:AC49"/>
    <mergeCell ref="W50:W51"/>
    <mergeCell ref="AD50:AD51"/>
    <mergeCell ref="AE48:AE49"/>
    <mergeCell ref="AA48:AA49"/>
    <mergeCell ref="T42:T43"/>
    <mergeCell ref="AF44:AF45"/>
    <mergeCell ref="U38:U40"/>
    <mergeCell ref="T46:T47"/>
    <mergeCell ref="AB42:AB43"/>
    <mergeCell ref="AD46:AD47"/>
    <mergeCell ref="AI36:AI40"/>
    <mergeCell ref="Z44:Z45"/>
    <mergeCell ref="AF46:AF47"/>
    <mergeCell ref="AE44:AE45"/>
    <mergeCell ref="W42:W43"/>
    <mergeCell ref="W38:X39"/>
    <mergeCell ref="W36:AB37"/>
    <mergeCell ref="Y38:Z39"/>
    <mergeCell ref="AN44:AN45"/>
    <mergeCell ref="AS35:AV35"/>
    <mergeCell ref="AV36:AV40"/>
    <mergeCell ref="AK35:AL35"/>
    <mergeCell ref="AX48:AX49"/>
    <mergeCell ref="AP42:AP43"/>
    <mergeCell ref="AT42:AT43"/>
    <mergeCell ref="AT48:AT49"/>
    <mergeCell ref="P44:P45"/>
    <mergeCell ref="S44:S45"/>
    <mergeCell ref="AO46:AO47"/>
    <mergeCell ref="AN46:AN47"/>
    <mergeCell ref="AO42:AO43"/>
    <mergeCell ref="X42:X43"/>
    <mergeCell ref="V44:V45"/>
    <mergeCell ref="X44:X45"/>
    <mergeCell ref="AC36:AD37"/>
    <mergeCell ref="AK36:AK40"/>
    <mergeCell ref="AL36:AL40"/>
    <mergeCell ref="Q46:Q47"/>
    <mergeCell ref="AA38:AB39"/>
    <mergeCell ref="AD38:AD40"/>
    <mergeCell ref="AX36:AX40"/>
    <mergeCell ref="T35:AB35"/>
    <mergeCell ref="R46:R47"/>
    <mergeCell ref="T38:T40"/>
    <mergeCell ref="AD44:AD45"/>
    <mergeCell ref="R36:R40"/>
    <mergeCell ref="AU46:AU47"/>
    <mergeCell ref="Z42:Z43"/>
    <mergeCell ref="S48:S49"/>
    <mergeCell ref="R48:R49"/>
    <mergeCell ref="V38:V40"/>
    <mergeCell ref="BB35:BB40"/>
    <mergeCell ref="AY36:AY40"/>
    <mergeCell ref="M36:M40"/>
    <mergeCell ref="N36:N40"/>
    <mergeCell ref="B35:B40"/>
    <mergeCell ref="Q35:S35"/>
    <mergeCell ref="C35:E40"/>
    <mergeCell ref="F35:F40"/>
    <mergeCell ref="G35:G40"/>
    <mergeCell ref="H35:H40"/>
    <mergeCell ref="K35:K40"/>
    <mergeCell ref="N35:P35"/>
    <mergeCell ref="P36:P40"/>
    <mergeCell ref="O36:O40"/>
    <mergeCell ref="N126:N127"/>
    <mergeCell ref="R192:R193"/>
    <mergeCell ref="S192:S193"/>
    <mergeCell ref="S132:S133"/>
    <mergeCell ref="Q134:Q135"/>
    <mergeCell ref="S124:S125"/>
    <mergeCell ref="N148:N149"/>
    <mergeCell ref="O148:O149"/>
    <mergeCell ref="R130:R131"/>
    <mergeCell ref="S130:S131"/>
    <mergeCell ref="S144:S145"/>
    <mergeCell ref="Q140:Q141"/>
    <mergeCell ref="R140:R141"/>
    <mergeCell ref="S140:S141"/>
    <mergeCell ref="O136:O137"/>
    <mergeCell ref="N194:N195"/>
    <mergeCell ref="P126:P127"/>
    <mergeCell ref="Q166:Q167"/>
    <mergeCell ref="Q126:Q127"/>
    <mergeCell ref="R126:R127"/>
    <mergeCell ref="R124:R125"/>
    <mergeCell ref="R134:R135"/>
    <mergeCell ref="S134:S135"/>
    <mergeCell ref="S136:S137"/>
    <mergeCell ref="P160:P161"/>
    <mergeCell ref="Q160:Q161"/>
    <mergeCell ref="S174:S175"/>
    <mergeCell ref="P136:P137"/>
    <mergeCell ref="P152:P153"/>
    <mergeCell ref="N132:N133"/>
    <mergeCell ref="Q204:Q205"/>
    <mergeCell ref="R204:R205"/>
    <mergeCell ref="S204:S205"/>
    <mergeCell ref="R202:R203"/>
    <mergeCell ref="N198:N199"/>
    <mergeCell ref="O198:O199"/>
    <mergeCell ref="P198:P199"/>
    <mergeCell ref="Q198:Q199"/>
    <mergeCell ref="R198:R199"/>
    <mergeCell ref="O244:O245"/>
    <mergeCell ref="N224:N225"/>
    <mergeCell ref="L234:L235"/>
    <mergeCell ref="R230:R231"/>
    <mergeCell ref="M166:M167"/>
    <mergeCell ref="M198:M199"/>
    <mergeCell ref="S190:S191"/>
    <mergeCell ref="S150:S151"/>
    <mergeCell ref="Q150:Q151"/>
    <mergeCell ref="M152:M153"/>
    <mergeCell ref="N152:N153"/>
    <mergeCell ref="O152:O153"/>
    <mergeCell ref="Q212:Q213"/>
    <mergeCell ref="R212:R213"/>
    <mergeCell ref="S212:S213"/>
    <mergeCell ref="P230:P231"/>
    <mergeCell ref="P212:P213"/>
    <mergeCell ref="M244:M245"/>
    <mergeCell ref="N244:N245"/>
    <mergeCell ref="S154:S155"/>
    <mergeCell ref="R158:R159"/>
    <mergeCell ref="W144:W145"/>
    <mergeCell ref="X144:X145"/>
    <mergeCell ref="R162:R163"/>
    <mergeCell ref="S162:S163"/>
    <mergeCell ref="T162:T163"/>
    <mergeCell ref="J166:J167"/>
    <mergeCell ref="V186:V187"/>
    <mergeCell ref="R194:R195"/>
    <mergeCell ref="S194:S195"/>
    <mergeCell ref="S160:S161"/>
    <mergeCell ref="T160:T161"/>
    <mergeCell ref="U160:U161"/>
    <mergeCell ref="U164:U165"/>
    <mergeCell ref="U168:U169"/>
    <mergeCell ref="T226:T227"/>
    <mergeCell ref="S198:S199"/>
    <mergeCell ref="O202:O203"/>
    <mergeCell ref="Q194:Q195"/>
    <mergeCell ref="P188:P189"/>
    <mergeCell ref="Q188:Q189"/>
    <mergeCell ref="T216:T217"/>
    <mergeCell ref="T208:T209"/>
    <mergeCell ref="N186:N187"/>
    <mergeCell ref="O186:O187"/>
    <mergeCell ref="V162:V163"/>
    <mergeCell ref="P192:P193"/>
    <mergeCell ref="S182:S183"/>
    <mergeCell ref="T198:T199"/>
    <mergeCell ref="T194:T195"/>
    <mergeCell ref="R186:R187"/>
    <mergeCell ref="U154:U155"/>
    <mergeCell ref="P148:P149"/>
    <mergeCell ref="Q148:Q149"/>
    <mergeCell ref="O158:O159"/>
    <mergeCell ref="O200:O201"/>
    <mergeCell ref="W152:W153"/>
    <mergeCell ref="W204:W205"/>
    <mergeCell ref="X230:X231"/>
    <mergeCell ref="T190:T191"/>
    <mergeCell ref="T188:T189"/>
    <mergeCell ref="V148:V149"/>
    <mergeCell ref="W148:W149"/>
    <mergeCell ref="T202:T203"/>
    <mergeCell ref="U202:U203"/>
    <mergeCell ref="Q224:Q225"/>
    <mergeCell ref="P194:P195"/>
    <mergeCell ref="Q182:Q183"/>
    <mergeCell ref="P200:P201"/>
    <mergeCell ref="Q200:Q201"/>
    <mergeCell ref="R200:R201"/>
    <mergeCell ref="S200:S201"/>
    <mergeCell ref="T200:T201"/>
    <mergeCell ref="U200:U201"/>
    <mergeCell ref="T230:T231"/>
    <mergeCell ref="S186:S187"/>
    <mergeCell ref="S226:S227"/>
    <mergeCell ref="R160:R161"/>
    <mergeCell ref="U174:U175"/>
    <mergeCell ref="U184:U185"/>
    <mergeCell ref="Q176:Q177"/>
    <mergeCell ref="R176:R177"/>
    <mergeCell ref="S176:S177"/>
    <mergeCell ref="X218:X219"/>
    <mergeCell ref="Y178:Y179"/>
    <mergeCell ref="W184:W185"/>
    <mergeCell ref="X184:X185"/>
    <mergeCell ref="Y184:Y185"/>
    <mergeCell ref="Y226:Y227"/>
    <mergeCell ref="T232:T233"/>
    <mergeCell ref="U232:U233"/>
    <mergeCell ref="W236:W237"/>
    <mergeCell ref="V230:V231"/>
    <mergeCell ref="W230:W231"/>
    <mergeCell ref="X228:X229"/>
    <mergeCell ref="T238:T239"/>
    <mergeCell ref="U194:U195"/>
    <mergeCell ref="V194:V195"/>
    <mergeCell ref="U190:U191"/>
    <mergeCell ref="V190:V191"/>
    <mergeCell ref="W190:W191"/>
    <mergeCell ref="X190:X191"/>
    <mergeCell ref="V192:V193"/>
    <mergeCell ref="U188:U189"/>
    <mergeCell ref="V188:V189"/>
    <mergeCell ref="W188:W189"/>
    <mergeCell ref="X188:X189"/>
    <mergeCell ref="V202:V203"/>
    <mergeCell ref="U238:U239"/>
    <mergeCell ref="W198:W199"/>
    <mergeCell ref="W228:W229"/>
    <mergeCell ref="W192:W193"/>
    <mergeCell ref="W186:W187"/>
    <mergeCell ref="U236:U237"/>
    <mergeCell ref="AN98:AN99"/>
    <mergeCell ref="AU118:AU119"/>
    <mergeCell ref="AG86:AG87"/>
    <mergeCell ref="AU92:AU93"/>
    <mergeCell ref="AV102:AV103"/>
    <mergeCell ref="AG118:AG119"/>
    <mergeCell ref="AV122:AV123"/>
    <mergeCell ref="AT118:AT119"/>
    <mergeCell ref="AM118:AM119"/>
    <mergeCell ref="AL118:AL119"/>
    <mergeCell ref="AW118:AW119"/>
    <mergeCell ref="Y204:Y205"/>
    <mergeCell ref="X202:X203"/>
    <mergeCell ref="X142:X143"/>
    <mergeCell ref="V146:V147"/>
    <mergeCell ref="W146:W147"/>
    <mergeCell ref="T250:T251"/>
    <mergeCell ref="X148:X149"/>
    <mergeCell ref="U218:U219"/>
    <mergeCell ref="W158:W159"/>
    <mergeCell ref="V154:V155"/>
    <mergeCell ref="V124:V125"/>
    <mergeCell ref="T158:T159"/>
    <mergeCell ref="T148:T149"/>
    <mergeCell ref="X140:X141"/>
    <mergeCell ref="Y140:Y141"/>
    <mergeCell ref="Y152:Y153"/>
    <mergeCell ref="W154:W155"/>
    <mergeCell ref="U156:U157"/>
    <mergeCell ref="V172:V173"/>
    <mergeCell ref="W172:W173"/>
    <mergeCell ref="X172:X173"/>
    <mergeCell ref="AN118:AN119"/>
    <mergeCell ref="AP120:AP121"/>
    <mergeCell ref="AN96:AN97"/>
    <mergeCell ref="AN106:AN107"/>
    <mergeCell ref="AU126:AU127"/>
    <mergeCell ref="AW130:AW131"/>
    <mergeCell ref="AS132:AS133"/>
    <mergeCell ref="AR76:AR77"/>
    <mergeCell ref="AS84:AS85"/>
    <mergeCell ref="AW82:AW83"/>
    <mergeCell ref="AW84:AW85"/>
    <mergeCell ref="AO82:AO83"/>
    <mergeCell ref="AW186:AW187"/>
    <mergeCell ref="AP64:AP65"/>
    <mergeCell ref="AV68:AV69"/>
    <mergeCell ref="AU68:AU69"/>
    <mergeCell ref="AG68:AG69"/>
    <mergeCell ref="AS64:AS65"/>
    <mergeCell ref="AL70:AL71"/>
    <mergeCell ref="AR80:AR81"/>
    <mergeCell ref="AM82:AM83"/>
    <mergeCell ref="AT90:AT91"/>
    <mergeCell ref="AU90:AU91"/>
    <mergeCell ref="AW88:AW89"/>
    <mergeCell ref="AT88:AT89"/>
    <mergeCell ref="AH86:AH87"/>
    <mergeCell ref="AJ86:AJ87"/>
    <mergeCell ref="AW124:AW125"/>
    <mergeCell ref="AU106:AU107"/>
    <mergeCell ref="AV104:AV105"/>
    <mergeCell ref="AR96:AR97"/>
    <mergeCell ref="AR98:AR99"/>
    <mergeCell ref="AP214:AP215"/>
    <mergeCell ref="AV62:AV63"/>
    <mergeCell ref="AT86:AT87"/>
    <mergeCell ref="AU86:AU87"/>
    <mergeCell ref="AW120:AW121"/>
    <mergeCell ref="AO122:AO123"/>
    <mergeCell ref="AV94:AV95"/>
    <mergeCell ref="AT92:AT93"/>
    <mergeCell ref="AT94:AT95"/>
    <mergeCell ref="AU94:AU95"/>
    <mergeCell ref="AR94:AR95"/>
    <mergeCell ref="AU96:AU97"/>
    <mergeCell ref="AO96:AO97"/>
    <mergeCell ref="AT120:AT121"/>
    <mergeCell ref="AO110:AO111"/>
    <mergeCell ref="AR126:AR127"/>
    <mergeCell ref="AW86:AW87"/>
    <mergeCell ref="AW122:AW123"/>
    <mergeCell ref="AT96:AT97"/>
    <mergeCell ref="AW72:AW73"/>
    <mergeCell ref="AU66:AU67"/>
    <mergeCell ref="AV66:AV67"/>
    <mergeCell ref="AP76:AP77"/>
    <mergeCell ref="AQ76:AQ77"/>
    <mergeCell ref="AS70:AS71"/>
    <mergeCell ref="AO78:AO79"/>
    <mergeCell ref="AT116:AT117"/>
    <mergeCell ref="AR144:AR145"/>
    <mergeCell ref="AR148:AR149"/>
    <mergeCell ref="AP88:AP89"/>
    <mergeCell ref="AO148:AO149"/>
    <mergeCell ref="AO140:AO141"/>
    <mergeCell ref="F48:F49"/>
    <mergeCell ref="F62:F63"/>
    <mergeCell ref="F52:F53"/>
    <mergeCell ref="H46:H47"/>
    <mergeCell ref="AT128:AT129"/>
    <mergeCell ref="AW116:AW117"/>
    <mergeCell ref="AT126:AT127"/>
    <mergeCell ref="AO194:AO195"/>
    <mergeCell ref="AN154:AN155"/>
    <mergeCell ref="AO154:AO155"/>
    <mergeCell ref="AN156:AN157"/>
    <mergeCell ref="AO160:AO161"/>
    <mergeCell ref="AP160:AP161"/>
    <mergeCell ref="AO126:AO127"/>
    <mergeCell ref="AP236:AP237"/>
    <mergeCell ref="AP234:AP235"/>
    <mergeCell ref="AS210:AS211"/>
    <mergeCell ref="AM216:AM217"/>
    <mergeCell ref="AQ138:AQ139"/>
    <mergeCell ref="AS126:AS127"/>
    <mergeCell ref="AN148:AN149"/>
    <mergeCell ref="AU188:AU189"/>
    <mergeCell ref="AP126:AP127"/>
    <mergeCell ref="AP196:AP197"/>
    <mergeCell ref="AS204:AS205"/>
    <mergeCell ref="AP136:AP137"/>
    <mergeCell ref="AQ136:AQ137"/>
    <mergeCell ref="AR136:AR137"/>
    <mergeCell ref="AO214:AO215"/>
    <mergeCell ref="AM232:AM233"/>
    <mergeCell ref="AS188:AS189"/>
    <mergeCell ref="AS156:AS157"/>
    <mergeCell ref="H44:H45"/>
    <mergeCell ref="I58:I59"/>
    <mergeCell ref="K56:K57"/>
    <mergeCell ref="K54:K55"/>
    <mergeCell ref="K70:K71"/>
    <mergeCell ref="I50:I51"/>
    <mergeCell ref="N52:N53"/>
    <mergeCell ref="O52:O53"/>
    <mergeCell ref="J46:J47"/>
    <mergeCell ref="N70:N71"/>
    <mergeCell ref="O84:O85"/>
    <mergeCell ref="K82:K83"/>
    <mergeCell ref="J68:J69"/>
    <mergeCell ref="J78:J79"/>
    <mergeCell ref="AQ214:AQ215"/>
    <mergeCell ref="AR214:AR215"/>
    <mergeCell ref="O48:O49"/>
    <mergeCell ref="I44:I45"/>
    <mergeCell ref="J44:J45"/>
    <mergeCell ref="H66:H67"/>
    <mergeCell ref="L54:L55"/>
    <mergeCell ref="K50:K51"/>
    <mergeCell ref="K44:K45"/>
    <mergeCell ref="K66:K67"/>
    <mergeCell ref="I64:I65"/>
    <mergeCell ref="J64:J65"/>
    <mergeCell ref="L64:L65"/>
    <mergeCell ref="H52:H53"/>
    <mergeCell ref="L66:L67"/>
    <mergeCell ref="H54:H55"/>
    <mergeCell ref="J52:J53"/>
    <mergeCell ref="J54:J55"/>
    <mergeCell ref="L46:L47"/>
    <mergeCell ref="B56:B57"/>
    <mergeCell ref="I52:I53"/>
    <mergeCell ref="I54:I55"/>
    <mergeCell ref="B60:B61"/>
    <mergeCell ref="G62:G63"/>
    <mergeCell ref="B52:B53"/>
    <mergeCell ref="C52:E53"/>
    <mergeCell ref="G52:G53"/>
    <mergeCell ref="F50:F51"/>
    <mergeCell ref="F60:F61"/>
    <mergeCell ref="H60:H61"/>
    <mergeCell ref="B66:B67"/>
    <mergeCell ref="B74:B75"/>
    <mergeCell ref="C76:E77"/>
    <mergeCell ref="B84:B85"/>
    <mergeCell ref="B80:B81"/>
    <mergeCell ref="G50:G51"/>
    <mergeCell ref="F72:F73"/>
    <mergeCell ref="L62:L63"/>
    <mergeCell ref="J62:J63"/>
    <mergeCell ref="J66:J67"/>
    <mergeCell ref="L80:L81"/>
    <mergeCell ref="I68:I69"/>
    <mergeCell ref="L74:L75"/>
    <mergeCell ref="F66:F67"/>
    <mergeCell ref="G48:G49"/>
    <mergeCell ref="C50:E51"/>
    <mergeCell ref="G60:G61"/>
    <mergeCell ref="G64:G65"/>
    <mergeCell ref="C56:E57"/>
    <mergeCell ref="C48:E49"/>
    <mergeCell ref="C66:E67"/>
    <mergeCell ref="C54:E55"/>
    <mergeCell ref="F70:F71"/>
    <mergeCell ref="M88:M89"/>
    <mergeCell ref="K88:K89"/>
    <mergeCell ref="G86:G87"/>
    <mergeCell ref="J86:J87"/>
    <mergeCell ref="J72:J73"/>
    <mergeCell ref="C90:E91"/>
    <mergeCell ref="C86:E87"/>
    <mergeCell ref="G100:G101"/>
    <mergeCell ref="F68:F69"/>
    <mergeCell ref="F80:F81"/>
    <mergeCell ref="F82:F83"/>
    <mergeCell ref="C68:E69"/>
    <mergeCell ref="M60:M61"/>
    <mergeCell ref="M72:M73"/>
    <mergeCell ref="C60:E61"/>
    <mergeCell ref="K60:K61"/>
    <mergeCell ref="H100:H101"/>
    <mergeCell ref="C98:E99"/>
    <mergeCell ref="G54:G55"/>
    <mergeCell ref="F96:F97"/>
    <mergeCell ref="I62:I63"/>
    <mergeCell ref="G68:G69"/>
    <mergeCell ref="I70:I71"/>
    <mergeCell ref="F88:F89"/>
    <mergeCell ref="F86:F87"/>
    <mergeCell ref="C88:E89"/>
    <mergeCell ref="F76:F77"/>
    <mergeCell ref="F78:F79"/>
    <mergeCell ref="G78:G79"/>
    <mergeCell ref="M62:M63"/>
    <mergeCell ref="I56:I57"/>
    <mergeCell ref="H56:H57"/>
    <mergeCell ref="G56:G57"/>
    <mergeCell ref="F56:F57"/>
    <mergeCell ref="N50:N51"/>
    <mergeCell ref="P60:P61"/>
    <mergeCell ref="P56:P57"/>
    <mergeCell ref="L156:L157"/>
    <mergeCell ref="M156:M157"/>
    <mergeCell ref="N156:N157"/>
    <mergeCell ref="O156:O157"/>
    <mergeCell ref="P156:P157"/>
    <mergeCell ref="Q156:Q157"/>
    <mergeCell ref="N166:N167"/>
    <mergeCell ref="O166:O167"/>
    <mergeCell ref="L130:L131"/>
    <mergeCell ref="M130:M131"/>
    <mergeCell ref="N130:N131"/>
    <mergeCell ref="M134:M135"/>
    <mergeCell ref="N134:N135"/>
    <mergeCell ref="L154:L155"/>
    <mergeCell ref="M154:M155"/>
    <mergeCell ref="M80:M81"/>
    <mergeCell ref="H80:H81"/>
    <mergeCell ref="K114:K115"/>
    <mergeCell ref="K112:K113"/>
    <mergeCell ref="K146:K147"/>
    <mergeCell ref="L146:L147"/>
    <mergeCell ref="M146:M147"/>
    <mergeCell ref="N146:N147"/>
    <mergeCell ref="O124:O125"/>
    <mergeCell ref="Y202:Y203"/>
    <mergeCell ref="T192:T193"/>
    <mergeCell ref="R166:R167"/>
    <mergeCell ref="S166:S167"/>
    <mergeCell ref="T166:T167"/>
    <mergeCell ref="U166:U167"/>
    <mergeCell ref="N196:N197"/>
    <mergeCell ref="N192:N193"/>
    <mergeCell ref="O192:O193"/>
    <mergeCell ref="N174:N175"/>
    <mergeCell ref="O174:O175"/>
    <mergeCell ref="P174:P175"/>
    <mergeCell ref="Q174:Q175"/>
    <mergeCell ref="T212:T213"/>
    <mergeCell ref="X186:X187"/>
    <mergeCell ref="U196:U197"/>
    <mergeCell ref="X196:X197"/>
    <mergeCell ref="W196:W197"/>
    <mergeCell ref="V196:V197"/>
    <mergeCell ref="V200:V201"/>
    <mergeCell ref="W200:W201"/>
    <mergeCell ref="T176:T177"/>
    <mergeCell ref="W194:W195"/>
    <mergeCell ref="P208:P209"/>
    <mergeCell ref="R188:R189"/>
    <mergeCell ref="S188:S189"/>
    <mergeCell ref="S202:S203"/>
    <mergeCell ref="P206:P207"/>
    <mergeCell ref="Q206:Q207"/>
    <mergeCell ref="R174:R175"/>
    <mergeCell ref="O188:O189"/>
    <mergeCell ref="N212:N213"/>
    <mergeCell ref="M118:M119"/>
    <mergeCell ref="M116:M117"/>
    <mergeCell ref="M112:M113"/>
    <mergeCell ref="H108:H109"/>
    <mergeCell ref="K130:K131"/>
    <mergeCell ref="M148:M149"/>
    <mergeCell ref="N122:N123"/>
    <mergeCell ref="I152:I153"/>
    <mergeCell ref="J152:J153"/>
    <mergeCell ref="M120:M121"/>
    <mergeCell ref="I146:I147"/>
    <mergeCell ref="J146:J147"/>
    <mergeCell ref="H90:H91"/>
    <mergeCell ref="I88:I89"/>
    <mergeCell ref="O208:O209"/>
    <mergeCell ref="O238:O239"/>
    <mergeCell ref="P238:P239"/>
    <mergeCell ref="P228:P229"/>
    <mergeCell ref="O206:O207"/>
    <mergeCell ref="N238:N239"/>
    <mergeCell ref="O226:O227"/>
    <mergeCell ref="N206:N207"/>
    <mergeCell ref="N226:N227"/>
    <mergeCell ref="L210:L211"/>
    <mergeCell ref="M234:M235"/>
    <mergeCell ref="O212:O213"/>
    <mergeCell ref="L192:L193"/>
    <mergeCell ref="L206:L207"/>
    <mergeCell ref="N204:N205"/>
    <mergeCell ref="P202:P203"/>
    <mergeCell ref="O204:O205"/>
    <mergeCell ref="P204:P205"/>
    <mergeCell ref="G206:G207"/>
    <mergeCell ref="M126:M127"/>
    <mergeCell ref="N102:N103"/>
    <mergeCell ref="K108:K109"/>
    <mergeCell ref="M114:M115"/>
    <mergeCell ref="K116:K117"/>
    <mergeCell ref="G80:G81"/>
    <mergeCell ref="G198:G199"/>
    <mergeCell ref="J116:J117"/>
    <mergeCell ref="M186:M187"/>
    <mergeCell ref="L84:L85"/>
    <mergeCell ref="N110:N111"/>
    <mergeCell ref="N108:N109"/>
    <mergeCell ref="K90:K91"/>
    <mergeCell ref="I94:I95"/>
    <mergeCell ref="G96:G97"/>
    <mergeCell ref="G92:G93"/>
    <mergeCell ref="L122:L123"/>
    <mergeCell ref="L116:L117"/>
    <mergeCell ref="N80:N81"/>
    <mergeCell ref="J174:J175"/>
    <mergeCell ref="H198:H199"/>
    <mergeCell ref="I198:I199"/>
    <mergeCell ref="H194:H195"/>
    <mergeCell ref="I194:I195"/>
    <mergeCell ref="J194:J195"/>
    <mergeCell ref="M196:M197"/>
    <mergeCell ref="N118:N119"/>
    <mergeCell ref="L160:L161"/>
    <mergeCell ref="M160:M161"/>
    <mergeCell ref="N114:N115"/>
    <mergeCell ref="N116:N117"/>
    <mergeCell ref="L142:L143"/>
    <mergeCell ref="M142:M143"/>
    <mergeCell ref="H114:H115"/>
    <mergeCell ref="F94:F95"/>
    <mergeCell ref="F100:F101"/>
    <mergeCell ref="F102:F103"/>
    <mergeCell ref="L104:L105"/>
    <mergeCell ref="M104:M105"/>
    <mergeCell ref="J104:J105"/>
    <mergeCell ref="J106:J107"/>
    <mergeCell ref="J130:J131"/>
    <mergeCell ref="L148:L149"/>
    <mergeCell ref="L150:L151"/>
    <mergeCell ref="L136:L137"/>
    <mergeCell ref="I102:I103"/>
    <mergeCell ref="F134:F135"/>
    <mergeCell ref="F120:F121"/>
    <mergeCell ref="J126:J127"/>
    <mergeCell ref="I120:I121"/>
    <mergeCell ref="J120:J121"/>
    <mergeCell ref="K120:K121"/>
    <mergeCell ref="H116:H117"/>
    <mergeCell ref="G116:G117"/>
    <mergeCell ref="F126:F127"/>
    <mergeCell ref="M122:M123"/>
    <mergeCell ref="M124:M125"/>
    <mergeCell ref="K122:K123"/>
    <mergeCell ref="J134:J135"/>
    <mergeCell ref="K106:K107"/>
    <mergeCell ref="J110:J111"/>
    <mergeCell ref="J108:J109"/>
    <mergeCell ref="L134:L135"/>
    <mergeCell ref="K134:K135"/>
    <mergeCell ref="I112:I113"/>
    <mergeCell ref="J100:J101"/>
    <mergeCell ref="I118:I119"/>
    <mergeCell ref="A42:A43"/>
    <mergeCell ref="C46:E47"/>
    <mergeCell ref="F46:F47"/>
    <mergeCell ref="A44:A45"/>
    <mergeCell ref="G42:G43"/>
    <mergeCell ref="C42:E43"/>
    <mergeCell ref="F42:F43"/>
    <mergeCell ref="H48:H49"/>
    <mergeCell ref="B62:B63"/>
    <mergeCell ref="B64:B65"/>
    <mergeCell ref="H64:H65"/>
    <mergeCell ref="F54:F55"/>
    <mergeCell ref="C74:E75"/>
    <mergeCell ref="G46:G47"/>
    <mergeCell ref="I46:I47"/>
    <mergeCell ref="G58:G59"/>
    <mergeCell ref="B46:B47"/>
    <mergeCell ref="B68:B69"/>
    <mergeCell ref="H74:H75"/>
    <mergeCell ref="I60:I61"/>
    <mergeCell ref="C62:E63"/>
    <mergeCell ref="G120:G121"/>
    <mergeCell ref="H120:H121"/>
    <mergeCell ref="H88:H89"/>
    <mergeCell ref="I90:I91"/>
    <mergeCell ref="I134:I135"/>
    <mergeCell ref="K102:K103"/>
    <mergeCell ref="K104:K105"/>
    <mergeCell ref="C44:E45"/>
    <mergeCell ref="F44:F45"/>
    <mergeCell ref="G44:G45"/>
    <mergeCell ref="I48:I49"/>
    <mergeCell ref="B50:B51"/>
    <mergeCell ref="B48:B49"/>
    <mergeCell ref="H50:H51"/>
    <mergeCell ref="B72:B73"/>
    <mergeCell ref="B90:B91"/>
    <mergeCell ref="B86:B87"/>
    <mergeCell ref="G84:G85"/>
    <mergeCell ref="C84:E85"/>
    <mergeCell ref="I86:I87"/>
    <mergeCell ref="H76:H77"/>
    <mergeCell ref="C78:E79"/>
    <mergeCell ref="C80:E81"/>
    <mergeCell ref="I72:I73"/>
    <mergeCell ref="I66:I67"/>
    <mergeCell ref="I74:I75"/>
    <mergeCell ref="G72:G73"/>
    <mergeCell ref="H72:H73"/>
    <mergeCell ref="G74:G75"/>
    <mergeCell ref="G76:G77"/>
    <mergeCell ref="H68:H69"/>
    <mergeCell ref="C82:E83"/>
    <mergeCell ref="H86:H87"/>
    <mergeCell ref="F84:F85"/>
    <mergeCell ref="I76:I77"/>
    <mergeCell ref="I78:I79"/>
    <mergeCell ref="G88:G89"/>
    <mergeCell ref="H84:H85"/>
    <mergeCell ref="G66:G67"/>
    <mergeCell ref="F98:F99"/>
    <mergeCell ref="F92:F93"/>
    <mergeCell ref="C92:E93"/>
    <mergeCell ref="C94:E95"/>
    <mergeCell ref="I108:I109"/>
    <mergeCell ref="I92:I93"/>
    <mergeCell ref="G94:G95"/>
    <mergeCell ref="I104:I105"/>
    <mergeCell ref="F110:F111"/>
    <mergeCell ref="H92:H93"/>
    <mergeCell ref="I100:I101"/>
    <mergeCell ref="F112:F113"/>
    <mergeCell ref="H112:H113"/>
    <mergeCell ref="B94:B95"/>
    <mergeCell ref="B104:B105"/>
    <mergeCell ref="B98:B99"/>
    <mergeCell ref="B102:B103"/>
    <mergeCell ref="G102:G103"/>
    <mergeCell ref="B110:B111"/>
    <mergeCell ref="H106:H107"/>
    <mergeCell ref="H98:H99"/>
    <mergeCell ref="I96:I97"/>
    <mergeCell ref="C102:E103"/>
    <mergeCell ref="C72:E73"/>
    <mergeCell ref="F74:F75"/>
    <mergeCell ref="B92:B93"/>
    <mergeCell ref="H102:H103"/>
    <mergeCell ref="H96:H97"/>
    <mergeCell ref="I98:I99"/>
    <mergeCell ref="H104:H105"/>
    <mergeCell ref="F104:F105"/>
    <mergeCell ref="C100:E101"/>
    <mergeCell ref="B216:B217"/>
    <mergeCell ref="B124:B125"/>
    <mergeCell ref="B200:B201"/>
    <mergeCell ref="B194:B195"/>
    <mergeCell ref="G196:G197"/>
    <mergeCell ref="B100:B101"/>
    <mergeCell ref="B116:B117"/>
    <mergeCell ref="G90:G91"/>
    <mergeCell ref="B112:B113"/>
    <mergeCell ref="F90:F91"/>
    <mergeCell ref="B114:B115"/>
    <mergeCell ref="B210:B211"/>
    <mergeCell ref="I202:I203"/>
    <mergeCell ref="I160:I161"/>
    <mergeCell ref="C212:E213"/>
    <mergeCell ref="G136:G137"/>
    <mergeCell ref="C96:E97"/>
    <mergeCell ref="B128:B129"/>
    <mergeCell ref="B130:B131"/>
    <mergeCell ref="B132:B133"/>
    <mergeCell ref="B134:B135"/>
    <mergeCell ref="B136:B137"/>
    <mergeCell ref="B148:B149"/>
    <mergeCell ref="B88:B89"/>
    <mergeCell ref="G98:G99"/>
    <mergeCell ref="H94:H95"/>
    <mergeCell ref="F106:F107"/>
    <mergeCell ref="H110:H111"/>
    <mergeCell ref="C104:E105"/>
    <mergeCell ref="G106:G107"/>
    <mergeCell ref="C206:E207"/>
    <mergeCell ref="F206:F207"/>
    <mergeCell ref="B168:B169"/>
    <mergeCell ref="G134:G135"/>
    <mergeCell ref="H134:H135"/>
    <mergeCell ref="G108:G109"/>
    <mergeCell ref="G110:G111"/>
    <mergeCell ref="C118:E119"/>
    <mergeCell ref="F118:F119"/>
    <mergeCell ref="B120:B121"/>
    <mergeCell ref="B204:B205"/>
    <mergeCell ref="B202:B203"/>
    <mergeCell ref="B190:B191"/>
    <mergeCell ref="B106:B107"/>
    <mergeCell ref="C188:E189"/>
    <mergeCell ref="F188:F189"/>
    <mergeCell ref="B150:B151"/>
    <mergeCell ref="B152:B153"/>
    <mergeCell ref="B162:B163"/>
    <mergeCell ref="B164:B165"/>
    <mergeCell ref="B166:B167"/>
    <mergeCell ref="B160:B161"/>
    <mergeCell ref="G126:G127"/>
    <mergeCell ref="G156:G157"/>
    <mergeCell ref="B96:B97"/>
    <mergeCell ref="B236:B237"/>
    <mergeCell ref="C234:E235"/>
    <mergeCell ref="F234:F235"/>
    <mergeCell ref="G234:G235"/>
    <mergeCell ref="H234:H235"/>
    <mergeCell ref="B240:B241"/>
    <mergeCell ref="C228:E229"/>
    <mergeCell ref="F228:F229"/>
    <mergeCell ref="B238:B239"/>
    <mergeCell ref="B234:B235"/>
    <mergeCell ref="G232:G233"/>
    <mergeCell ref="H232:H233"/>
    <mergeCell ref="B232:B233"/>
    <mergeCell ref="F222:F223"/>
    <mergeCell ref="G222:G223"/>
    <mergeCell ref="H222:H223"/>
    <mergeCell ref="F230:F231"/>
    <mergeCell ref="F224:F225"/>
    <mergeCell ref="G224:G225"/>
    <mergeCell ref="H224:H225"/>
    <mergeCell ref="G230:G231"/>
    <mergeCell ref="G236:G237"/>
    <mergeCell ref="H236:H237"/>
    <mergeCell ref="B226:B227"/>
    <mergeCell ref="C232:E233"/>
    <mergeCell ref="C222:E223"/>
    <mergeCell ref="C230:E231"/>
    <mergeCell ref="F232:F233"/>
    <mergeCell ref="B222:B223"/>
    <mergeCell ref="C224:E225"/>
    <mergeCell ref="B224:B225"/>
    <mergeCell ref="B220:B221"/>
    <mergeCell ref="C112:E113"/>
    <mergeCell ref="C134:E135"/>
    <mergeCell ref="I136:I137"/>
    <mergeCell ref="K154:K155"/>
    <mergeCell ref="J208:J209"/>
    <mergeCell ref="K208:K209"/>
    <mergeCell ref="F156:F157"/>
    <mergeCell ref="K166:K167"/>
    <mergeCell ref="K132:K133"/>
    <mergeCell ref="J136:J137"/>
    <mergeCell ref="K136:K137"/>
    <mergeCell ref="K174:K175"/>
    <mergeCell ref="H162:H163"/>
    <mergeCell ref="I162:I163"/>
    <mergeCell ref="J162:J163"/>
    <mergeCell ref="K162:K163"/>
    <mergeCell ref="F116:F117"/>
    <mergeCell ref="H130:H131"/>
    <mergeCell ref="I130:I131"/>
    <mergeCell ref="C204:E205"/>
    <mergeCell ref="H136:H137"/>
    <mergeCell ref="H166:H167"/>
    <mergeCell ref="C200:E201"/>
    <mergeCell ref="I174:I175"/>
    <mergeCell ref="F200:F201"/>
    <mergeCell ref="G200:G201"/>
    <mergeCell ref="H200:H201"/>
    <mergeCell ref="I200:I201"/>
    <mergeCell ref="J200:J201"/>
    <mergeCell ref="K200:K201"/>
    <mergeCell ref="H202:H203"/>
    <mergeCell ref="B250:B251"/>
    <mergeCell ref="F204:F205"/>
    <mergeCell ref="C186:E187"/>
    <mergeCell ref="F186:F187"/>
    <mergeCell ref="C136:E137"/>
    <mergeCell ref="C106:E107"/>
    <mergeCell ref="B122:B123"/>
    <mergeCell ref="F248:F249"/>
    <mergeCell ref="B154:B155"/>
    <mergeCell ref="C156:E157"/>
    <mergeCell ref="F108:F109"/>
    <mergeCell ref="C250:E251"/>
    <mergeCell ref="C176:E177"/>
    <mergeCell ref="F176:F177"/>
    <mergeCell ref="B158:B159"/>
    <mergeCell ref="B126:B127"/>
    <mergeCell ref="F236:F237"/>
    <mergeCell ref="B242:B243"/>
    <mergeCell ref="B230:B231"/>
    <mergeCell ref="B228:B229"/>
    <mergeCell ref="F136:F137"/>
    <mergeCell ref="C114:E115"/>
    <mergeCell ref="C152:E153"/>
    <mergeCell ref="C148:E149"/>
    <mergeCell ref="C202:E203"/>
    <mergeCell ref="F202:F203"/>
    <mergeCell ref="C198:E199"/>
    <mergeCell ref="F198:F199"/>
    <mergeCell ref="B196:B197"/>
    <mergeCell ref="C194:E195"/>
    <mergeCell ref="F250:F251"/>
    <mergeCell ref="F114:F115"/>
    <mergeCell ref="I150:I151"/>
    <mergeCell ref="J198:J199"/>
    <mergeCell ref="K198:K199"/>
    <mergeCell ref="K140:K141"/>
    <mergeCell ref="H156:H157"/>
    <mergeCell ref="G178:G179"/>
    <mergeCell ref="C174:E175"/>
    <mergeCell ref="H146:H147"/>
    <mergeCell ref="C168:E169"/>
    <mergeCell ref="F168:F169"/>
    <mergeCell ref="G168:G169"/>
    <mergeCell ref="H168:H169"/>
    <mergeCell ref="I168:I169"/>
    <mergeCell ref="J168:J169"/>
    <mergeCell ref="K168:K169"/>
    <mergeCell ref="H176:H177"/>
    <mergeCell ref="F148:F149"/>
    <mergeCell ref="G148:G149"/>
    <mergeCell ref="H148:H149"/>
    <mergeCell ref="I148:I149"/>
    <mergeCell ref="J148:J149"/>
    <mergeCell ref="J192:J193"/>
    <mergeCell ref="K192:K193"/>
    <mergeCell ref="J190:J191"/>
    <mergeCell ref="K190:K191"/>
    <mergeCell ref="K148:K149"/>
    <mergeCell ref="C182:E183"/>
    <mergeCell ref="F182:F183"/>
    <mergeCell ref="G182:G183"/>
    <mergeCell ref="C178:E179"/>
    <mergeCell ref="C192:E193"/>
    <mergeCell ref="K142:K143"/>
    <mergeCell ref="K58:K59"/>
    <mergeCell ref="J74:J75"/>
    <mergeCell ref="Q82:Q83"/>
    <mergeCell ref="O74:O75"/>
    <mergeCell ref="P74:P75"/>
    <mergeCell ref="AL58:AL59"/>
    <mergeCell ref="P90:P91"/>
    <mergeCell ref="AC58:AC59"/>
    <mergeCell ref="AJ60:AJ61"/>
    <mergeCell ref="AH64:AH65"/>
    <mergeCell ref="AI58:AI59"/>
    <mergeCell ref="S60:S61"/>
    <mergeCell ref="W64:W65"/>
    <mergeCell ref="V58:V59"/>
    <mergeCell ref="AA64:AA65"/>
    <mergeCell ref="V68:V69"/>
    <mergeCell ref="O70:O71"/>
    <mergeCell ref="R62:R63"/>
    <mergeCell ref="Q64:Q65"/>
    <mergeCell ref="T80:T81"/>
    <mergeCell ref="AE64:AE65"/>
    <mergeCell ref="T64:T65"/>
    <mergeCell ref="S62:S63"/>
    <mergeCell ref="AB64:AB65"/>
    <mergeCell ref="Z64:Z65"/>
    <mergeCell ref="X66:X67"/>
    <mergeCell ref="T66:T67"/>
    <mergeCell ref="U66:U67"/>
    <mergeCell ref="AD76:AD77"/>
    <mergeCell ref="P64:P65"/>
    <mergeCell ref="N64:N65"/>
    <mergeCell ref="N74:N75"/>
    <mergeCell ref="C116:E117"/>
    <mergeCell ref="C110:E111"/>
    <mergeCell ref="J112:J113"/>
    <mergeCell ref="J114:J115"/>
    <mergeCell ref="I110:I111"/>
    <mergeCell ref="I106:I107"/>
    <mergeCell ref="B138:B139"/>
    <mergeCell ref="B140:B141"/>
    <mergeCell ref="B142:B143"/>
    <mergeCell ref="C132:E133"/>
    <mergeCell ref="F132:F133"/>
    <mergeCell ref="G132:G133"/>
    <mergeCell ref="H132:H133"/>
    <mergeCell ref="I132:I133"/>
    <mergeCell ref="J132:J133"/>
    <mergeCell ref="I126:I127"/>
    <mergeCell ref="C108:E109"/>
    <mergeCell ref="G114:G115"/>
    <mergeCell ref="J128:J129"/>
    <mergeCell ref="C142:E143"/>
    <mergeCell ref="F142:F143"/>
    <mergeCell ref="G142:G143"/>
    <mergeCell ref="H142:H143"/>
    <mergeCell ref="I142:I143"/>
    <mergeCell ref="C120:E121"/>
    <mergeCell ref="G118:G119"/>
    <mergeCell ref="C126:E127"/>
    <mergeCell ref="G112:G113"/>
    <mergeCell ref="J142:J143"/>
    <mergeCell ref="BA6:BA7"/>
    <mergeCell ref="AY6:AY7"/>
    <mergeCell ref="AC38:AC40"/>
    <mergeCell ref="Q36:Q40"/>
    <mergeCell ref="AZ126:AZ127"/>
    <mergeCell ref="BA126:BA127"/>
    <mergeCell ref="BB126:BB127"/>
    <mergeCell ref="AQ94:AQ95"/>
    <mergeCell ref="AP92:AP93"/>
    <mergeCell ref="AA52:AA53"/>
    <mergeCell ref="AD56:AD57"/>
    <mergeCell ref="W58:W59"/>
    <mergeCell ref="Y58:Y59"/>
    <mergeCell ref="AA58:AA59"/>
    <mergeCell ref="W98:W99"/>
    <mergeCell ref="Y98:Y99"/>
    <mergeCell ref="AK110:AK111"/>
    <mergeCell ref="AB126:AB127"/>
    <mergeCell ref="AD126:AD127"/>
    <mergeCell ref="AV126:AV127"/>
    <mergeCell ref="AT58:AT59"/>
    <mergeCell ref="AX124:AX125"/>
    <mergeCell ref="AF120:AF121"/>
    <mergeCell ref="AH116:AH117"/>
    <mergeCell ref="AJ116:AJ117"/>
    <mergeCell ref="AX80:AX81"/>
    <mergeCell ref="AW94:AW95"/>
    <mergeCell ref="AS92:AS93"/>
    <mergeCell ref="AW112:AW113"/>
    <mergeCell ref="AF116:AF117"/>
    <mergeCell ref="AH120:AH121"/>
    <mergeCell ref="AX106:AX107"/>
    <mergeCell ref="AQ56:AQ57"/>
    <mergeCell ref="AG106:AG107"/>
    <mergeCell ref="AH106:AH107"/>
    <mergeCell ref="AJ106:AJ107"/>
    <mergeCell ref="AZ6:AZ7"/>
    <mergeCell ref="AX6:AX7"/>
    <mergeCell ref="AF36:AF40"/>
    <mergeCell ref="Z33:AW33"/>
    <mergeCell ref="F16:T16"/>
    <mergeCell ref="BB6:BB7"/>
    <mergeCell ref="C5:J6"/>
    <mergeCell ref="J35:J40"/>
    <mergeCell ref="M56:M57"/>
    <mergeCell ref="N72:N73"/>
    <mergeCell ref="N56:N57"/>
    <mergeCell ref="Q62:Q63"/>
    <mergeCell ref="O64:O65"/>
    <mergeCell ref="L60:L61"/>
    <mergeCell ref="K72:K73"/>
    <mergeCell ref="J58:J59"/>
    <mergeCell ref="J60:J61"/>
    <mergeCell ref="L72:L73"/>
    <mergeCell ref="M70:M71"/>
    <mergeCell ref="L70:L71"/>
    <mergeCell ref="L52:L53"/>
    <mergeCell ref="K52:K53"/>
    <mergeCell ref="J56:J57"/>
    <mergeCell ref="P54:P55"/>
    <mergeCell ref="O82:O83"/>
    <mergeCell ref="P82:P83"/>
    <mergeCell ref="O78:O79"/>
    <mergeCell ref="P78:P79"/>
    <mergeCell ref="Q74:Q75"/>
    <mergeCell ref="M58:M59"/>
    <mergeCell ref="L56:L57"/>
    <mergeCell ref="O54:O55"/>
    <mergeCell ref="Q66:Q67"/>
    <mergeCell ref="P52:P53"/>
    <mergeCell ref="N66:N67"/>
    <mergeCell ref="K68:K69"/>
    <mergeCell ref="K78:K79"/>
    <mergeCell ref="K80:K81"/>
    <mergeCell ref="M74:M75"/>
    <mergeCell ref="O60:O61"/>
    <mergeCell ref="AB2:AW2"/>
    <mergeCell ref="AB3:AW3"/>
    <mergeCell ref="AB4:AW4"/>
    <mergeCell ref="L36:L40"/>
    <mergeCell ref="S36:S40"/>
    <mergeCell ref="AJ36:AJ40"/>
    <mergeCell ref="S5:Y7"/>
    <mergeCell ref="AO36:AO40"/>
    <mergeCell ref="AE36:AE40"/>
    <mergeCell ref="T36:V37"/>
    <mergeCell ref="L42:L43"/>
    <mergeCell ref="M46:M47"/>
    <mergeCell ref="H42:H43"/>
    <mergeCell ref="I42:I43"/>
    <mergeCell ref="AJ42:AJ43"/>
    <mergeCell ref="M42:M43"/>
    <mergeCell ref="K48:K49"/>
    <mergeCell ref="K42:K43"/>
    <mergeCell ref="R52:R53"/>
    <mergeCell ref="R54:R55"/>
    <mergeCell ref="S54:S55"/>
    <mergeCell ref="N46:N47"/>
    <mergeCell ref="V50:V51"/>
    <mergeCell ref="W44:W45"/>
    <mergeCell ref="AC42:AC43"/>
    <mergeCell ref="N54:N55"/>
    <mergeCell ref="AJ54:AJ55"/>
    <mergeCell ref="R44:R45"/>
    <mergeCell ref="K46:K47"/>
    <mergeCell ref="U44:U45"/>
    <mergeCell ref="X48:X49"/>
    <mergeCell ref="J50:J51"/>
    <mergeCell ref="J48:J49"/>
    <mergeCell ref="AG48:AG49"/>
    <mergeCell ref="Q50:Q51"/>
    <mergeCell ref="P48:P49"/>
    <mergeCell ref="Q44:Q45"/>
    <mergeCell ref="Y44:Y45"/>
    <mergeCell ref="AA44:AA45"/>
    <mergeCell ref="Y46:Y47"/>
    <mergeCell ref="AA46:AA47"/>
    <mergeCell ref="AJ46:AJ47"/>
    <mergeCell ref="P112:P113"/>
    <mergeCell ref="S114:S115"/>
    <mergeCell ref="Q114:Q115"/>
    <mergeCell ref="P124:P125"/>
    <mergeCell ref="Q48:Q49"/>
    <mergeCell ref="X64:X65"/>
    <mergeCell ref="S56:S57"/>
    <mergeCell ref="Q58:Q59"/>
    <mergeCell ref="S58:S59"/>
    <mergeCell ref="R82:R83"/>
    <mergeCell ref="T88:T89"/>
    <mergeCell ref="S80:S81"/>
    <mergeCell ref="Q68:Q69"/>
    <mergeCell ref="R68:R69"/>
    <mergeCell ref="U58:U59"/>
    <mergeCell ref="U88:U89"/>
    <mergeCell ref="S102:S103"/>
    <mergeCell ref="T102:T103"/>
    <mergeCell ref="Q60:Q61"/>
    <mergeCell ref="V104:V105"/>
    <mergeCell ref="U64:U65"/>
    <mergeCell ref="Q76:Q77"/>
    <mergeCell ref="Q78:Q79"/>
    <mergeCell ref="T104:T105"/>
    <mergeCell ref="T106:T107"/>
    <mergeCell ref="U78:U79"/>
    <mergeCell ref="W124:W125"/>
    <mergeCell ref="Q122:Q123"/>
    <mergeCell ref="Q116:Q117"/>
    <mergeCell ref="Q118:Q119"/>
    <mergeCell ref="V52:V53"/>
    <mergeCell ref="P58:P59"/>
    <mergeCell ref="P116:P117"/>
    <mergeCell ref="Q136:Q137"/>
    <mergeCell ref="S126:S127"/>
    <mergeCell ref="W132:W133"/>
    <mergeCell ref="O126:O127"/>
    <mergeCell ref="T130:T131"/>
    <mergeCell ref="U130:U131"/>
    <mergeCell ref="O132:O133"/>
    <mergeCell ref="O134:O135"/>
    <mergeCell ref="P134:P135"/>
    <mergeCell ref="O122:O123"/>
    <mergeCell ref="P122:P123"/>
    <mergeCell ref="O118:O119"/>
    <mergeCell ref="W134:W135"/>
    <mergeCell ref="R136:R137"/>
    <mergeCell ref="T124:T125"/>
    <mergeCell ref="P132:P133"/>
    <mergeCell ref="O120:O121"/>
    <mergeCell ref="P120:P121"/>
    <mergeCell ref="Q132:Q133"/>
    <mergeCell ref="R122:R123"/>
    <mergeCell ref="W130:W131"/>
    <mergeCell ref="V134:V135"/>
    <mergeCell ref="S64:S65"/>
    <mergeCell ref="AD106:AD107"/>
    <mergeCell ref="Q128:Q129"/>
    <mergeCell ref="R128:R129"/>
    <mergeCell ref="S128:S129"/>
    <mergeCell ref="T128:T129"/>
    <mergeCell ref="V110:V111"/>
    <mergeCell ref="X124:X125"/>
    <mergeCell ref="AB134:AB135"/>
    <mergeCell ref="U72:U73"/>
    <mergeCell ref="W68:W69"/>
    <mergeCell ref="Z66:Z67"/>
    <mergeCell ref="W66:W67"/>
    <mergeCell ref="AB68:AB69"/>
    <mergeCell ref="W78:W79"/>
    <mergeCell ref="T68:T69"/>
    <mergeCell ref="U68:U69"/>
    <mergeCell ref="V78:V79"/>
    <mergeCell ref="W76:W77"/>
    <mergeCell ref="Q130:Q131"/>
    <mergeCell ref="Q106:Q107"/>
    <mergeCell ref="AC134:AC135"/>
    <mergeCell ref="AA122:AA123"/>
    <mergeCell ref="AA116:AA117"/>
    <mergeCell ref="Z126:Z127"/>
    <mergeCell ref="X78:X79"/>
    <mergeCell ref="AC74:AC75"/>
    <mergeCell ref="X74:X75"/>
    <mergeCell ref="W80:W81"/>
    <mergeCell ref="X80:X81"/>
    <mergeCell ref="W84:W85"/>
    <mergeCell ref="Y84:Y85"/>
    <mergeCell ref="S116:S117"/>
    <mergeCell ref="AD122:AD123"/>
    <mergeCell ref="U136:U137"/>
    <mergeCell ref="W122:W123"/>
    <mergeCell ref="S122:S123"/>
    <mergeCell ref="Y122:Y123"/>
    <mergeCell ref="Y126:Y127"/>
    <mergeCell ref="Z116:Z117"/>
    <mergeCell ref="AB132:AB133"/>
    <mergeCell ref="Z124:Z125"/>
    <mergeCell ref="AA128:AA129"/>
    <mergeCell ref="Z122:Z123"/>
    <mergeCell ref="V136:V137"/>
    <mergeCell ref="AB136:AB137"/>
    <mergeCell ref="AC136:AC137"/>
    <mergeCell ref="AA130:AA131"/>
    <mergeCell ref="AB130:AB131"/>
    <mergeCell ref="Z130:Z131"/>
    <mergeCell ref="AC130:AC131"/>
    <mergeCell ref="AD130:AD131"/>
    <mergeCell ref="AB122:AB123"/>
    <mergeCell ref="AB116:AB117"/>
    <mergeCell ref="AD132:AD133"/>
    <mergeCell ref="AA132:AA133"/>
    <mergeCell ref="X130:X131"/>
    <mergeCell ref="Y190:Y191"/>
    <mergeCell ref="X158:X159"/>
    <mergeCell ref="Y158:Y159"/>
    <mergeCell ref="Z158:Z159"/>
    <mergeCell ref="AN188:AN189"/>
    <mergeCell ref="W162:W163"/>
    <mergeCell ref="AA190:AA191"/>
    <mergeCell ref="AF170:AF171"/>
    <mergeCell ref="AH170:AH171"/>
    <mergeCell ref="M64:M65"/>
    <mergeCell ref="P80:P81"/>
    <mergeCell ref="P76:P77"/>
    <mergeCell ref="M68:M69"/>
    <mergeCell ref="O92:O93"/>
    <mergeCell ref="R96:R97"/>
    <mergeCell ref="O72:O73"/>
    <mergeCell ref="P84:P85"/>
    <mergeCell ref="O66:O67"/>
    <mergeCell ref="Q102:Q103"/>
    <mergeCell ref="R98:R99"/>
    <mergeCell ref="Z136:Z137"/>
    <mergeCell ref="AA136:AA137"/>
    <mergeCell ref="AC132:AC133"/>
    <mergeCell ref="AF134:AF135"/>
    <mergeCell ref="T126:T127"/>
    <mergeCell ref="U126:U127"/>
    <mergeCell ref="V126:V127"/>
    <mergeCell ref="W126:W127"/>
    <mergeCell ref="T136:T137"/>
    <mergeCell ref="AE128:AE129"/>
    <mergeCell ref="W136:W137"/>
    <mergeCell ref="X136:X137"/>
    <mergeCell ref="AW184:AW185"/>
    <mergeCell ref="AM188:AM189"/>
    <mergeCell ref="AM190:AM191"/>
    <mergeCell ref="AN146:AN147"/>
    <mergeCell ref="AJ190:AJ191"/>
    <mergeCell ref="AQ174:AQ175"/>
    <mergeCell ref="AN162:AN163"/>
    <mergeCell ref="AO162:AO163"/>
    <mergeCell ref="AG186:AG187"/>
    <mergeCell ref="AH186:AH187"/>
    <mergeCell ref="AI186:AI187"/>
    <mergeCell ref="AJ186:AJ187"/>
    <mergeCell ref="AK186:AK187"/>
    <mergeCell ref="AL186:AL187"/>
    <mergeCell ref="AM186:AM187"/>
    <mergeCell ref="AN186:AN187"/>
    <mergeCell ref="AO186:AO187"/>
    <mergeCell ref="AM164:AM165"/>
    <mergeCell ref="AN164:AN165"/>
    <mergeCell ref="AJ170:AJ171"/>
    <mergeCell ref="AQ188:AQ189"/>
    <mergeCell ref="AO178:AO179"/>
    <mergeCell ref="AP178:AP179"/>
    <mergeCell ref="AQ178:AQ179"/>
    <mergeCell ref="AN170:AN171"/>
    <mergeCell ref="AI190:AI191"/>
    <mergeCell ref="AN166:AN167"/>
    <mergeCell ref="AI170:AI171"/>
    <mergeCell ref="AI164:AI165"/>
    <mergeCell ref="AI158:AI159"/>
    <mergeCell ref="AQ150:AQ151"/>
    <mergeCell ref="AI150:AI151"/>
    <mergeCell ref="AP184:AP185"/>
    <mergeCell ref="AQ184:AQ185"/>
    <mergeCell ref="AR184:AR185"/>
    <mergeCell ref="AS184:AS185"/>
    <mergeCell ref="AT184:AT185"/>
    <mergeCell ref="AU184:AU185"/>
    <mergeCell ref="AV184:AV185"/>
    <mergeCell ref="AO190:AO191"/>
    <mergeCell ref="AQ190:AQ191"/>
    <mergeCell ref="AO188:AO189"/>
    <mergeCell ref="AT174:AT175"/>
    <mergeCell ref="AU174:AU175"/>
    <mergeCell ref="AP162:AP163"/>
    <mergeCell ref="AM170:AM171"/>
    <mergeCell ref="AK170:AK171"/>
    <mergeCell ref="AL170:AL171"/>
    <mergeCell ref="AL180:AL181"/>
    <mergeCell ref="AM180:AM181"/>
    <mergeCell ref="AV188:AV189"/>
    <mergeCell ref="AN180:AN181"/>
    <mergeCell ref="AU186:AU187"/>
    <mergeCell ref="AV186:AV187"/>
    <mergeCell ref="AL178:AL179"/>
    <mergeCell ref="AS190:AS191"/>
    <mergeCell ref="AK190:AK191"/>
    <mergeCell ref="AL190:AL191"/>
    <mergeCell ref="AN174:AN175"/>
    <mergeCell ref="AK162:AK163"/>
    <mergeCell ref="AP182:AP183"/>
    <mergeCell ref="AQ182:AQ183"/>
    <mergeCell ref="AR190:AR191"/>
    <mergeCell ref="AP190:AP191"/>
    <mergeCell ref="BA190:BA191"/>
    <mergeCell ref="BA200:BA201"/>
    <mergeCell ref="AT144:AT145"/>
    <mergeCell ref="AU144:AU145"/>
    <mergeCell ref="AP146:AP147"/>
    <mergeCell ref="AK146:AK147"/>
    <mergeCell ref="AT148:AT149"/>
    <mergeCell ref="AZ186:AZ187"/>
    <mergeCell ref="AZ156:AZ157"/>
    <mergeCell ref="AM144:AM145"/>
    <mergeCell ref="AU146:AU147"/>
    <mergeCell ref="BA146:BA147"/>
    <mergeCell ref="AR150:AR151"/>
    <mergeCell ref="AQ146:AQ147"/>
    <mergeCell ref="AJ150:AJ151"/>
    <mergeCell ref="AK150:AK151"/>
    <mergeCell ref="AL148:AL149"/>
    <mergeCell ref="AR160:AR161"/>
    <mergeCell ref="AS160:AS161"/>
    <mergeCell ref="AT160:AT161"/>
    <mergeCell ref="AU160:AU161"/>
    <mergeCell ref="AV160:AV161"/>
    <mergeCell ref="AK156:AK157"/>
    <mergeCell ref="AL156:AL157"/>
    <mergeCell ref="AR188:AR189"/>
    <mergeCell ref="AK192:AK193"/>
    <mergeCell ref="AO192:AO193"/>
    <mergeCell ref="AQ194:AQ195"/>
    <mergeCell ref="AP194:AP195"/>
    <mergeCell ref="AP192:AP193"/>
    <mergeCell ref="AV170:AV171"/>
    <mergeCell ref="AW170:AW171"/>
    <mergeCell ref="AY188:AY189"/>
    <mergeCell ref="AX194:AX195"/>
    <mergeCell ref="AF152:AF153"/>
    <mergeCell ref="AG152:AG153"/>
    <mergeCell ref="AH152:AH153"/>
    <mergeCell ref="AY194:AY195"/>
    <mergeCell ref="AH200:AH201"/>
    <mergeCell ref="AN200:AN201"/>
    <mergeCell ref="AO200:AO201"/>
    <mergeCell ref="AI196:AI197"/>
    <mergeCell ref="AH188:AH189"/>
    <mergeCell ref="AI188:AI189"/>
    <mergeCell ref="AT166:AT167"/>
    <mergeCell ref="AY186:AY187"/>
    <mergeCell ref="AX168:AX169"/>
    <mergeCell ref="AY168:AY169"/>
    <mergeCell ref="AY174:AY175"/>
    <mergeCell ref="AV182:AV183"/>
    <mergeCell ref="AW182:AW183"/>
    <mergeCell ref="AJ164:AJ165"/>
    <mergeCell ref="AK164:AK165"/>
    <mergeCell ref="AL164:AL165"/>
    <mergeCell ref="AR162:AR163"/>
    <mergeCell ref="AS162:AS163"/>
    <mergeCell ref="AO170:AO171"/>
    <mergeCell ref="AR152:AR153"/>
    <mergeCell ref="AR174:AR175"/>
    <mergeCell ref="AT154:AT155"/>
    <mergeCell ref="AU156:AU157"/>
    <mergeCell ref="AG160:AG161"/>
    <mergeCell ref="AG162:AG163"/>
    <mergeCell ref="AG170:AG171"/>
    <mergeCell ref="AR194:AR195"/>
    <mergeCell ref="AS194:AS195"/>
    <mergeCell ref="AT194:AT195"/>
    <mergeCell ref="AQ196:AQ197"/>
    <mergeCell ref="AK200:AK201"/>
    <mergeCell ref="AO198:AO199"/>
    <mergeCell ref="AK194:AK195"/>
    <mergeCell ref="AJ194:AJ195"/>
    <mergeCell ref="AF194:AF195"/>
    <mergeCell ref="AJ200:AJ201"/>
    <mergeCell ref="AN198:AN199"/>
    <mergeCell ref="AT198:AT199"/>
    <mergeCell ref="AS198:AS199"/>
    <mergeCell ref="AN196:AN197"/>
    <mergeCell ref="AO196:AO197"/>
    <mergeCell ref="AN194:AN195"/>
    <mergeCell ref="AI198:AI199"/>
    <mergeCell ref="AH198:AH199"/>
    <mergeCell ref="AK198:AK199"/>
    <mergeCell ref="AL198:AL199"/>
    <mergeCell ref="AM198:AM199"/>
    <mergeCell ref="AK196:AK197"/>
    <mergeCell ref="AL196:AL197"/>
    <mergeCell ref="AM196:AM197"/>
    <mergeCell ref="AJ198:AJ199"/>
    <mergeCell ref="AF198:AF199"/>
    <mergeCell ref="AP200:AP201"/>
    <mergeCell ref="AQ200:AQ201"/>
    <mergeCell ref="AR200:AR201"/>
    <mergeCell ref="AQ198:AQ199"/>
    <mergeCell ref="AG194:AG195"/>
    <mergeCell ref="AH194:AH195"/>
    <mergeCell ref="AX248:AX249"/>
    <mergeCell ref="AY248:AY249"/>
    <mergeCell ref="AX190:AX191"/>
    <mergeCell ref="AY190:AY191"/>
    <mergeCell ref="AN271:AN272"/>
    <mergeCell ref="AR271:AR272"/>
    <mergeCell ref="AQ226:AQ227"/>
    <mergeCell ref="AP250:AP251"/>
    <mergeCell ref="AV250:AV251"/>
    <mergeCell ref="AV246:AV247"/>
    <mergeCell ref="AS202:AS203"/>
    <mergeCell ref="AY204:AY205"/>
    <mergeCell ref="AU250:AU251"/>
    <mergeCell ref="AV194:AV195"/>
    <mergeCell ref="AW194:AW195"/>
    <mergeCell ref="AV200:AV201"/>
    <mergeCell ref="AW200:AW201"/>
    <mergeCell ref="AQ240:AQ241"/>
    <mergeCell ref="AT271:AT272"/>
    <mergeCell ref="AQ238:AQ239"/>
    <mergeCell ref="AN232:AN233"/>
    <mergeCell ref="AP271:AP272"/>
    <mergeCell ref="AQ271:AQ272"/>
    <mergeCell ref="AS271:AS272"/>
    <mergeCell ref="AQ242:AQ243"/>
    <mergeCell ref="AN246:AN247"/>
    <mergeCell ref="AN190:AN191"/>
    <mergeCell ref="AP204:AP205"/>
    <mergeCell ref="AW260:AW261"/>
    <mergeCell ref="AS200:AS201"/>
    <mergeCell ref="AT200:AT201"/>
    <mergeCell ref="AU200:AU201"/>
    <mergeCell ref="AZ248:AZ249"/>
    <mergeCell ref="BA248:BA249"/>
    <mergeCell ref="BB248:BB249"/>
    <mergeCell ref="AX246:AX247"/>
    <mergeCell ref="AY246:AY247"/>
    <mergeCell ref="AZ246:AZ247"/>
    <mergeCell ref="BA246:BA247"/>
    <mergeCell ref="BB246:BB247"/>
    <mergeCell ref="AZ271:AZ272"/>
    <mergeCell ref="AY271:AY272"/>
    <mergeCell ref="AT246:AT247"/>
    <mergeCell ref="AT248:AT249"/>
    <mergeCell ref="BB242:BB243"/>
    <mergeCell ref="AV240:AV241"/>
    <mergeCell ref="AY242:AY243"/>
    <mergeCell ref="AU236:AU237"/>
    <mergeCell ref="AV236:AV237"/>
    <mergeCell ref="AW236:AW237"/>
    <mergeCell ref="AX236:AX237"/>
    <mergeCell ref="AY236:AY237"/>
    <mergeCell ref="AZ236:AZ237"/>
    <mergeCell ref="BA236:BA237"/>
    <mergeCell ref="AX271:AX272"/>
    <mergeCell ref="BB271:BB272"/>
    <mergeCell ref="AW271:AW272"/>
    <mergeCell ref="AV271:AV272"/>
    <mergeCell ref="BA244:BA245"/>
    <mergeCell ref="AU248:AU249"/>
    <mergeCell ref="AV244:AV245"/>
    <mergeCell ref="AW244:AW245"/>
    <mergeCell ref="AW248:AW249"/>
    <mergeCell ref="AV242:AV243"/>
    <mergeCell ref="BB250:BB251"/>
    <mergeCell ref="AY250:AY251"/>
    <mergeCell ref="AV260:AV261"/>
    <mergeCell ref="AZ196:AZ197"/>
    <mergeCell ref="AU198:AU199"/>
    <mergeCell ref="AV198:AV199"/>
    <mergeCell ref="AW198:AW199"/>
    <mergeCell ref="AX200:AX201"/>
    <mergeCell ref="AZ200:AZ201"/>
    <mergeCell ref="BB202:BB203"/>
    <mergeCell ref="AU246:AU247"/>
    <mergeCell ref="AW246:AW247"/>
    <mergeCell ref="AZ232:AZ233"/>
    <mergeCell ref="BA232:BA233"/>
    <mergeCell ref="AZ238:AZ239"/>
    <mergeCell ref="BA238:BA239"/>
    <mergeCell ref="AV232:AV233"/>
    <mergeCell ref="BB232:BB233"/>
    <mergeCell ref="BB238:BB239"/>
    <mergeCell ref="AU234:AU235"/>
    <mergeCell ref="AV234:AV235"/>
    <mergeCell ref="AU232:AU233"/>
    <mergeCell ref="AY200:AY201"/>
    <mergeCell ref="AW204:AW205"/>
    <mergeCell ref="AX204:AX205"/>
    <mergeCell ref="AU202:AU203"/>
    <mergeCell ref="AV202:AV203"/>
    <mergeCell ref="AW202:AW203"/>
    <mergeCell ref="AX202:AX203"/>
    <mergeCell ref="AY202:AY203"/>
    <mergeCell ref="AV248:AV249"/>
    <mergeCell ref="AU244:AU245"/>
    <mergeCell ref="BB236:BB237"/>
    <mergeCell ref="AZ234:AZ235"/>
    <mergeCell ref="BA234:BA235"/>
    <mergeCell ref="AZ190:AZ191"/>
    <mergeCell ref="AV166:AV167"/>
    <mergeCell ref="AV174:AV175"/>
    <mergeCell ref="AS174:AS175"/>
    <mergeCell ref="AW160:AW161"/>
    <mergeCell ref="AU194:AU195"/>
    <mergeCell ref="AX240:AX241"/>
    <mergeCell ref="AY240:AY241"/>
    <mergeCell ref="AX238:AX239"/>
    <mergeCell ref="AY238:AY239"/>
    <mergeCell ref="AW232:AW233"/>
    <mergeCell ref="AX232:AX233"/>
    <mergeCell ref="AT230:AT231"/>
    <mergeCell ref="AU230:AU231"/>
    <mergeCell ref="AV226:AV227"/>
    <mergeCell ref="AV238:AV239"/>
    <mergeCell ref="AW190:AW191"/>
    <mergeCell ref="AT190:AT191"/>
    <mergeCell ref="AU190:AU191"/>
    <mergeCell ref="AW196:AW197"/>
    <mergeCell ref="AY196:AY197"/>
    <mergeCell ref="AX160:AX161"/>
    <mergeCell ref="AY160:AY161"/>
    <mergeCell ref="AZ160:AZ161"/>
    <mergeCell ref="AZ162:AZ163"/>
    <mergeCell ref="AW166:AW167"/>
    <mergeCell ref="AX166:AX167"/>
    <mergeCell ref="AS166:AS167"/>
    <mergeCell ref="AW188:AW189"/>
    <mergeCell ref="AY126:AY127"/>
    <mergeCell ref="AW126:AW127"/>
    <mergeCell ref="AX126:AX127"/>
    <mergeCell ref="BA271:BA272"/>
    <mergeCell ref="BB204:BB205"/>
    <mergeCell ref="BA196:BA197"/>
    <mergeCell ref="BB196:BB197"/>
    <mergeCell ref="BA194:BA195"/>
    <mergeCell ref="BB194:BB195"/>
    <mergeCell ref="AR192:AR193"/>
    <mergeCell ref="AS192:AS193"/>
    <mergeCell ref="AT192:AT193"/>
    <mergeCell ref="AU192:AU193"/>
    <mergeCell ref="AV192:AV193"/>
    <mergeCell ref="AW192:AW193"/>
    <mergeCell ref="AX192:AX193"/>
    <mergeCell ref="AY192:AY193"/>
    <mergeCell ref="AZ192:AZ193"/>
    <mergeCell ref="BA192:BA193"/>
    <mergeCell ref="AV190:AV191"/>
    <mergeCell ref="AW250:AW251"/>
    <mergeCell ref="AX250:AX251"/>
    <mergeCell ref="AS250:AS251"/>
    <mergeCell ref="AZ188:AZ189"/>
    <mergeCell ref="BA188:BA189"/>
    <mergeCell ref="BB192:BB193"/>
    <mergeCell ref="AR226:AR227"/>
    <mergeCell ref="AS226:AS227"/>
    <mergeCell ref="AT226:AT227"/>
    <mergeCell ref="AV204:AV205"/>
    <mergeCell ref="BA202:BA203"/>
    <mergeCell ref="AV196:AV197"/>
    <mergeCell ref="BB118:BB119"/>
    <mergeCell ref="BA118:BA119"/>
    <mergeCell ref="AY122:AY123"/>
    <mergeCell ref="AZ112:AZ113"/>
    <mergeCell ref="BA112:BA113"/>
    <mergeCell ref="AZ116:AZ117"/>
    <mergeCell ref="AY112:AY113"/>
    <mergeCell ref="BB200:BB201"/>
    <mergeCell ref="AX198:AX199"/>
    <mergeCell ref="AY198:AY199"/>
    <mergeCell ref="AZ198:AZ199"/>
    <mergeCell ref="BA198:BA199"/>
    <mergeCell ref="BB198:BB199"/>
    <mergeCell ref="AT188:AT189"/>
    <mergeCell ref="AP170:AP171"/>
    <mergeCell ref="AQ170:AQ171"/>
    <mergeCell ref="AP168:AP169"/>
    <mergeCell ref="AZ194:AZ195"/>
    <mergeCell ref="AQ192:AQ193"/>
    <mergeCell ref="BB190:BB191"/>
    <mergeCell ref="BB188:BB189"/>
    <mergeCell ref="AV134:AV135"/>
    <mergeCell ref="AT130:AT131"/>
    <mergeCell ref="AU130:AU131"/>
    <mergeCell ref="AV130:AV131"/>
    <mergeCell ref="AT196:AT197"/>
    <mergeCell ref="AU196:AU197"/>
    <mergeCell ref="BB130:BB131"/>
    <mergeCell ref="AX130:AX131"/>
    <mergeCell ref="AY130:AY131"/>
    <mergeCell ref="AX188:AX189"/>
    <mergeCell ref="AQ168:AQ169"/>
    <mergeCell ref="AZ110:AZ111"/>
    <mergeCell ref="X126:X127"/>
    <mergeCell ref="C271:E272"/>
    <mergeCell ref="T271:T272"/>
    <mergeCell ref="U271:U272"/>
    <mergeCell ref="AE271:AE272"/>
    <mergeCell ref="AO271:AO272"/>
    <mergeCell ref="AL122:AL123"/>
    <mergeCell ref="AM122:AM123"/>
    <mergeCell ref="AP122:AP123"/>
    <mergeCell ref="AP124:AP125"/>
    <mergeCell ref="AF250:AF251"/>
    <mergeCell ref="AG250:AG251"/>
    <mergeCell ref="AH250:AH251"/>
    <mergeCell ref="AJ250:AJ251"/>
    <mergeCell ref="AI250:AI251"/>
    <mergeCell ref="S271:S272"/>
    <mergeCell ref="J202:J203"/>
    <mergeCell ref="K202:K203"/>
    <mergeCell ref="H126:H127"/>
    <mergeCell ref="K271:K272"/>
    <mergeCell ref="H204:H205"/>
    <mergeCell ref="G186:G187"/>
    <mergeCell ref="H186:H187"/>
    <mergeCell ref="I186:I187"/>
    <mergeCell ref="J186:J187"/>
    <mergeCell ref="K186:K187"/>
    <mergeCell ref="L186:L187"/>
    <mergeCell ref="AP148:AP149"/>
    <mergeCell ref="G204:G205"/>
    <mergeCell ref="N128:N129"/>
    <mergeCell ref="O128:O129"/>
    <mergeCell ref="I206:I207"/>
    <mergeCell ref="I204:I205"/>
    <mergeCell ref="I230:I231"/>
    <mergeCell ref="G192:G193"/>
    <mergeCell ref="H192:H193"/>
    <mergeCell ref="I192:I193"/>
    <mergeCell ref="G228:G229"/>
    <mergeCell ref="L198:L199"/>
    <mergeCell ref="M190:M191"/>
    <mergeCell ref="H174:H175"/>
    <mergeCell ref="H182:H183"/>
    <mergeCell ref="I182:I183"/>
    <mergeCell ref="J182:J183"/>
    <mergeCell ref="K182:K183"/>
    <mergeCell ref="L182:L183"/>
    <mergeCell ref="M182:M183"/>
    <mergeCell ref="H230:H231"/>
    <mergeCell ref="H228:H229"/>
    <mergeCell ref="H208:H209"/>
    <mergeCell ref="G208:G209"/>
    <mergeCell ref="I208:I209"/>
    <mergeCell ref="J204:J205"/>
    <mergeCell ref="K204:K205"/>
    <mergeCell ref="L204:L205"/>
    <mergeCell ref="M204:M205"/>
    <mergeCell ref="G202:G203"/>
    <mergeCell ref="L194:L195"/>
    <mergeCell ref="M202:M203"/>
    <mergeCell ref="M230:M231"/>
    <mergeCell ref="I210:I211"/>
    <mergeCell ref="J210:J211"/>
    <mergeCell ref="K210:K211"/>
    <mergeCell ref="Q112:Q113"/>
    <mergeCell ref="O116:O117"/>
    <mergeCell ref="B271:B272"/>
    <mergeCell ref="C122:E123"/>
    <mergeCell ref="F122:F123"/>
    <mergeCell ref="G122:G123"/>
    <mergeCell ref="C124:E125"/>
    <mergeCell ref="F124:F125"/>
    <mergeCell ref="G124:G125"/>
    <mergeCell ref="H124:H125"/>
    <mergeCell ref="I124:I125"/>
    <mergeCell ref="J124:J125"/>
    <mergeCell ref="G130:G131"/>
    <mergeCell ref="B118:B119"/>
    <mergeCell ref="G104:G105"/>
    <mergeCell ref="B108:B109"/>
    <mergeCell ref="H118:H119"/>
    <mergeCell ref="J122:J123"/>
    <mergeCell ref="I116:I117"/>
    <mergeCell ref="B198:B199"/>
    <mergeCell ref="C196:E197"/>
    <mergeCell ref="F196:F197"/>
    <mergeCell ref="B192:B193"/>
    <mergeCell ref="C190:E191"/>
    <mergeCell ref="F190:F191"/>
    <mergeCell ref="G190:G191"/>
    <mergeCell ref="H190:H191"/>
    <mergeCell ref="I190:I191"/>
    <mergeCell ref="C150:E151"/>
    <mergeCell ref="B188:B189"/>
    <mergeCell ref="F128:F129"/>
    <mergeCell ref="H128:H129"/>
    <mergeCell ref="H78:H79"/>
    <mergeCell ref="K110:K111"/>
    <mergeCell ref="N82:N83"/>
    <mergeCell ref="M108:M109"/>
    <mergeCell ref="R106:R107"/>
    <mergeCell ref="N96:N97"/>
    <mergeCell ref="M100:M101"/>
    <mergeCell ref="M106:M107"/>
    <mergeCell ref="N86:N87"/>
    <mergeCell ref="O88:O89"/>
    <mergeCell ref="P88:P89"/>
    <mergeCell ref="O90:O91"/>
    <mergeCell ref="R90:R91"/>
    <mergeCell ref="M82:M83"/>
    <mergeCell ref="O106:O107"/>
    <mergeCell ref="I80:I81"/>
    <mergeCell ref="I82:I83"/>
    <mergeCell ref="J102:J103"/>
    <mergeCell ref="P110:P111"/>
    <mergeCell ref="J88:J89"/>
    <mergeCell ref="J98:J99"/>
    <mergeCell ref="N84:N85"/>
    <mergeCell ref="K84:K85"/>
    <mergeCell ref="K96:K97"/>
    <mergeCell ref="R102:R103"/>
    <mergeCell ref="J82:J83"/>
    <mergeCell ref="R80:R81"/>
    <mergeCell ref="Q80:Q81"/>
    <mergeCell ref="O80:O81"/>
    <mergeCell ref="J80:J81"/>
    <mergeCell ref="G70:G71"/>
    <mergeCell ref="G82:G83"/>
    <mergeCell ref="H82:H83"/>
    <mergeCell ref="K92:K93"/>
    <mergeCell ref="L126:L127"/>
    <mergeCell ref="L128:L129"/>
    <mergeCell ref="M128:M129"/>
    <mergeCell ref="O110:O111"/>
    <mergeCell ref="I122:I123"/>
    <mergeCell ref="K126:K127"/>
    <mergeCell ref="K124:K125"/>
    <mergeCell ref="N112:N113"/>
    <mergeCell ref="R114:R115"/>
    <mergeCell ref="R76:R77"/>
    <mergeCell ref="N76:N77"/>
    <mergeCell ref="L110:L111"/>
    <mergeCell ref="L108:L109"/>
    <mergeCell ref="L102:L103"/>
    <mergeCell ref="M96:M97"/>
    <mergeCell ref="M102:M103"/>
    <mergeCell ref="N124:N125"/>
    <mergeCell ref="I84:I85"/>
    <mergeCell ref="P72:P73"/>
    <mergeCell ref="N120:N121"/>
    <mergeCell ref="G128:G129"/>
    <mergeCell ref="M84:M85"/>
    <mergeCell ref="N88:N89"/>
    <mergeCell ref="J90:J91"/>
    <mergeCell ref="H122:H123"/>
    <mergeCell ref="J84:J85"/>
    <mergeCell ref="J118:J119"/>
    <mergeCell ref="K118:K119"/>
    <mergeCell ref="W3:Y3"/>
    <mergeCell ref="O142:O143"/>
    <mergeCell ref="AD192:AD193"/>
    <mergeCell ref="AD196:AD197"/>
    <mergeCell ref="AB186:AB187"/>
    <mergeCell ref="AE196:AE197"/>
    <mergeCell ref="AC186:AC187"/>
    <mergeCell ref="AD186:AD187"/>
    <mergeCell ref="AB202:AB203"/>
    <mergeCell ref="AC202:AC203"/>
    <mergeCell ref="X200:X201"/>
    <mergeCell ref="Y200:Y201"/>
    <mergeCell ref="Z200:Z201"/>
    <mergeCell ref="AA200:AA201"/>
    <mergeCell ref="X192:X193"/>
    <mergeCell ref="AD190:AD191"/>
    <mergeCell ref="AE190:AE191"/>
    <mergeCell ref="L200:L201"/>
    <mergeCell ref="M200:M201"/>
    <mergeCell ref="N200:N201"/>
    <mergeCell ref="AC188:AC189"/>
    <mergeCell ref="AC156:AC157"/>
    <mergeCell ref="AB162:AB163"/>
    <mergeCell ref="AC162:AC163"/>
    <mergeCell ref="AD162:AD163"/>
    <mergeCell ref="AE162:AE163"/>
    <mergeCell ref="V166:V167"/>
    <mergeCell ref="W166:W167"/>
    <mergeCell ref="AD188:AD189"/>
    <mergeCell ref="AE188:AE189"/>
    <mergeCell ref="AC190:AC191"/>
    <mergeCell ref="AA188:AA189"/>
    <mergeCell ref="AB188:AB189"/>
    <mergeCell ref="AS196:AS197"/>
    <mergeCell ref="N142:N143"/>
    <mergeCell ref="N154:N155"/>
    <mergeCell ref="P166:P167"/>
    <mergeCell ref="Y186:Y187"/>
    <mergeCell ref="Y188:Y189"/>
    <mergeCell ref="V164:V165"/>
    <mergeCell ref="W164:W165"/>
    <mergeCell ref="X164:X165"/>
    <mergeCell ref="Y164:Y165"/>
    <mergeCell ref="M192:M193"/>
    <mergeCell ref="T204:T205"/>
    <mergeCell ref="X204:X205"/>
    <mergeCell ref="P154:P155"/>
    <mergeCell ref="Q154:Q155"/>
    <mergeCell ref="J150:J151"/>
    <mergeCell ref="K150:K151"/>
    <mergeCell ref="Q192:Q193"/>
    <mergeCell ref="V174:V175"/>
    <mergeCell ref="L190:L191"/>
    <mergeCell ref="M150:M151"/>
    <mergeCell ref="N150:N151"/>
    <mergeCell ref="J156:J157"/>
    <mergeCell ref="K156:K157"/>
    <mergeCell ref="O190:O191"/>
    <mergeCell ref="P190:P191"/>
    <mergeCell ref="Q190:Q191"/>
    <mergeCell ref="R196:R197"/>
    <mergeCell ref="S196:S197"/>
    <mergeCell ref="T196:T197"/>
    <mergeCell ref="T154:T155"/>
    <mergeCell ref="P186:P187"/>
    <mergeCell ref="O150:O151"/>
    <mergeCell ref="P150:P151"/>
    <mergeCell ref="AL192:AL193"/>
    <mergeCell ref="AC198:AC199"/>
    <mergeCell ref="BA204:BA205"/>
    <mergeCell ref="AT202:AT203"/>
    <mergeCell ref="AU204:AU205"/>
    <mergeCell ref="AD204:AD205"/>
    <mergeCell ref="AH204:AH205"/>
    <mergeCell ref="AK202:AK203"/>
    <mergeCell ref="AL202:AL203"/>
    <mergeCell ref="AF202:AF203"/>
    <mergeCell ref="AG202:AG203"/>
    <mergeCell ref="AM202:AM203"/>
    <mergeCell ref="AN202:AN203"/>
    <mergeCell ref="AO202:AO203"/>
    <mergeCell ref="AQ202:AQ203"/>
    <mergeCell ref="AR202:AR203"/>
    <mergeCell ref="AZ204:AZ205"/>
    <mergeCell ref="AT204:AT205"/>
    <mergeCell ref="AX196:AX197"/>
    <mergeCell ref="AE194:AE195"/>
    <mergeCell ref="AN204:AN205"/>
    <mergeCell ref="AZ202:AZ203"/>
    <mergeCell ref="AJ204:AJ205"/>
    <mergeCell ref="AJ202:AJ203"/>
    <mergeCell ref="AQ204:AQ205"/>
    <mergeCell ref="AR204:AR205"/>
    <mergeCell ref="AE204:AE205"/>
    <mergeCell ref="AC194:AC195"/>
    <mergeCell ref="AD194:AD195"/>
    <mergeCell ref="AR196:AR197"/>
    <mergeCell ref="M162:M163"/>
    <mergeCell ref="N162:N163"/>
    <mergeCell ref="O162:O163"/>
    <mergeCell ref="P162:P163"/>
    <mergeCell ref="Q162:Q163"/>
    <mergeCell ref="L168:L169"/>
    <mergeCell ref="M168:M169"/>
    <mergeCell ref="N168:N169"/>
    <mergeCell ref="I156:I157"/>
    <mergeCell ref="I166:I167"/>
    <mergeCell ref="G160:G161"/>
    <mergeCell ref="H160:H161"/>
    <mergeCell ref="G154:G155"/>
    <mergeCell ref="G152:G153"/>
    <mergeCell ref="P158:P159"/>
    <mergeCell ref="O154:O155"/>
    <mergeCell ref="Q152:Q153"/>
    <mergeCell ref="J160:J161"/>
    <mergeCell ref="K160:K161"/>
    <mergeCell ref="L152:L153"/>
    <mergeCell ref="K152:K153"/>
    <mergeCell ref="V178:V179"/>
    <mergeCell ref="W178:W179"/>
    <mergeCell ref="X178:X179"/>
    <mergeCell ref="F194:F195"/>
    <mergeCell ref="G194:G195"/>
    <mergeCell ref="H196:H197"/>
    <mergeCell ref="I196:I197"/>
    <mergeCell ref="J196:J197"/>
    <mergeCell ref="K196:K197"/>
    <mergeCell ref="L196:L197"/>
    <mergeCell ref="Q196:Q197"/>
    <mergeCell ref="F192:F193"/>
    <mergeCell ref="M194:M195"/>
    <mergeCell ref="K194:K195"/>
    <mergeCell ref="G188:G189"/>
    <mergeCell ref="H188:H189"/>
    <mergeCell ref="I188:I189"/>
    <mergeCell ref="J188:J189"/>
    <mergeCell ref="K188:K189"/>
    <mergeCell ref="N190:N191"/>
    <mergeCell ref="O194:O195"/>
    <mergeCell ref="L188:L189"/>
    <mergeCell ref="M188:M189"/>
    <mergeCell ref="N188:N189"/>
    <mergeCell ref="Q186:Q187"/>
    <mergeCell ref="R190:R191"/>
    <mergeCell ref="AT142:AT143"/>
    <mergeCell ref="AU142:AU143"/>
    <mergeCell ref="AV142:AV143"/>
    <mergeCell ref="AR170:AR171"/>
    <mergeCell ref="AS170:AS171"/>
    <mergeCell ref="Z188:Z189"/>
    <mergeCell ref="X152:X153"/>
    <mergeCell ref="V160:V161"/>
    <mergeCell ref="W160:W161"/>
    <mergeCell ref="AX162:AX163"/>
    <mergeCell ref="AL166:AL167"/>
    <mergeCell ref="AJ166:AJ167"/>
    <mergeCell ref="AK166:AK167"/>
    <mergeCell ref="W170:W171"/>
    <mergeCell ref="X170:X171"/>
    <mergeCell ref="Y170:Y171"/>
    <mergeCell ref="Z170:Z171"/>
    <mergeCell ref="AA170:AA171"/>
    <mergeCell ref="AB170:AB171"/>
    <mergeCell ref="AC170:AC171"/>
    <mergeCell ref="AD170:AD171"/>
    <mergeCell ref="AE170:AE171"/>
    <mergeCell ref="AK154:AK155"/>
    <mergeCell ref="V152:V153"/>
    <mergeCell ref="AF168:AF169"/>
    <mergeCell ref="AG168:AG169"/>
    <mergeCell ref="AH168:AH169"/>
    <mergeCell ref="AI168:AI169"/>
    <mergeCell ref="AJ168:AJ169"/>
    <mergeCell ref="AT176:AT177"/>
    <mergeCell ref="AM178:AM179"/>
    <mergeCell ref="AN178:AN179"/>
    <mergeCell ref="AY134:AY135"/>
    <mergeCell ref="AH132:AH133"/>
    <mergeCell ref="AE134:AE135"/>
    <mergeCell ref="AG134:AG135"/>
    <mergeCell ref="AH134:AH135"/>
    <mergeCell ref="AJ134:AJ135"/>
    <mergeCell ref="AK134:AK135"/>
    <mergeCell ref="AL134:AL135"/>
    <mergeCell ref="AZ130:AZ131"/>
    <mergeCell ref="BB132:BB133"/>
    <mergeCell ref="C128:E129"/>
    <mergeCell ref="AQ130:AQ131"/>
    <mergeCell ref="V132:V133"/>
    <mergeCell ref="V130:V131"/>
    <mergeCell ref="N160:N161"/>
    <mergeCell ref="O160:O161"/>
    <mergeCell ref="B144:B145"/>
    <mergeCell ref="B146:B147"/>
    <mergeCell ref="C140:E141"/>
    <mergeCell ref="F140:F141"/>
    <mergeCell ref="G140:G141"/>
    <mergeCell ref="H140:H141"/>
    <mergeCell ref="I140:I141"/>
    <mergeCell ref="J140:J141"/>
    <mergeCell ref="L140:L141"/>
    <mergeCell ref="M140:M141"/>
    <mergeCell ref="N140:N141"/>
    <mergeCell ref="O140:O141"/>
    <mergeCell ref="I154:I155"/>
    <mergeCell ref="F152:F153"/>
    <mergeCell ref="C160:E161"/>
    <mergeCell ref="F160:F161"/>
    <mergeCell ref="BB128:BB129"/>
    <mergeCell ref="AB128:AB129"/>
    <mergeCell ref="AC128:AC129"/>
    <mergeCell ref="C130:E131"/>
    <mergeCell ref="F130:F131"/>
    <mergeCell ref="AZ128:AZ129"/>
    <mergeCell ref="AU128:AU129"/>
    <mergeCell ref="AV128:AV129"/>
    <mergeCell ref="AW128:AW129"/>
    <mergeCell ref="AX128:AX129"/>
    <mergeCell ref="AY128:AY129"/>
    <mergeCell ref="AQ128:AQ129"/>
    <mergeCell ref="AR128:AR129"/>
    <mergeCell ref="BA128:BA129"/>
    <mergeCell ref="BA130:BA131"/>
    <mergeCell ref="T132:T133"/>
    <mergeCell ref="U132:U133"/>
    <mergeCell ref="AY132:AY133"/>
    <mergeCell ref="AZ132:AZ133"/>
    <mergeCell ref="AQ132:AQ133"/>
    <mergeCell ref="AF130:AF131"/>
    <mergeCell ref="I128:I129"/>
    <mergeCell ref="O130:O131"/>
    <mergeCell ref="P130:P131"/>
    <mergeCell ref="K128:K129"/>
    <mergeCell ref="AK130:AK131"/>
    <mergeCell ref="AP130:AP131"/>
    <mergeCell ref="AO130:AO131"/>
    <mergeCell ref="AN132:AN133"/>
    <mergeCell ref="AO132:AO133"/>
    <mergeCell ref="AL130:AL131"/>
    <mergeCell ref="AP128:AP129"/>
    <mergeCell ref="BA132:BA133"/>
    <mergeCell ref="AP134:AP135"/>
    <mergeCell ref="AQ134:AQ135"/>
    <mergeCell ref="AI134:AI135"/>
    <mergeCell ref="AF138:AF139"/>
    <mergeCell ref="Q158:Q159"/>
    <mergeCell ref="H154:H155"/>
    <mergeCell ref="AZ138:AZ139"/>
    <mergeCell ref="R152:R153"/>
    <mergeCell ref="S152:S153"/>
    <mergeCell ref="T152:T153"/>
    <mergeCell ref="U152:U153"/>
    <mergeCell ref="AC150:AC151"/>
    <mergeCell ref="K158:K159"/>
    <mergeCell ref="L158:L159"/>
    <mergeCell ref="M158:M159"/>
    <mergeCell ref="N158:N159"/>
    <mergeCell ref="AQ142:AQ143"/>
    <mergeCell ref="AR142:AR143"/>
    <mergeCell ref="AS142:AS143"/>
    <mergeCell ref="AS148:AS149"/>
    <mergeCell ref="AW154:AW155"/>
    <mergeCell ref="AU140:AU141"/>
    <mergeCell ref="Z138:Z139"/>
    <mergeCell ref="AA138:AA139"/>
    <mergeCell ref="AB138:AB139"/>
    <mergeCell ref="AC138:AC139"/>
    <mergeCell ref="AS138:AS139"/>
    <mergeCell ref="AT138:AT139"/>
    <mergeCell ref="AU138:AU139"/>
    <mergeCell ref="AV138:AV139"/>
    <mergeCell ref="AW138:AW139"/>
    <mergeCell ref="BB138:BB139"/>
    <mergeCell ref="AS130:AS131"/>
    <mergeCell ref="AW134:AW135"/>
    <mergeCell ref="AR132:AR133"/>
    <mergeCell ref="AS134:AS135"/>
    <mergeCell ref="AU134:AU135"/>
    <mergeCell ref="AX138:AX139"/>
    <mergeCell ref="AV136:AV137"/>
    <mergeCell ref="AY138:AY139"/>
    <mergeCell ref="AT136:AT137"/>
    <mergeCell ref="AU136:AU137"/>
    <mergeCell ref="AW136:AW137"/>
    <mergeCell ref="AT134:AT135"/>
    <mergeCell ref="BA136:BA137"/>
    <mergeCell ref="AC140:AC141"/>
    <mergeCell ref="BB136:BB137"/>
    <mergeCell ref="AZ134:AZ135"/>
    <mergeCell ref="BA134:BA135"/>
    <mergeCell ref="AY140:AY141"/>
    <mergeCell ref="AR140:AR141"/>
    <mergeCell ref="AS140:AS141"/>
    <mergeCell ref="AZ136:AZ137"/>
    <mergeCell ref="AZ140:AZ141"/>
    <mergeCell ref="BB140:BB141"/>
    <mergeCell ref="AP132:AP133"/>
    <mergeCell ref="BB134:BB135"/>
    <mergeCell ref="AT132:AT133"/>
    <mergeCell ref="AU132:AU133"/>
    <mergeCell ref="AV132:AV133"/>
    <mergeCell ref="AW132:AW133"/>
    <mergeCell ref="AX132:AX133"/>
    <mergeCell ref="AX134:AX135"/>
    <mergeCell ref="AX136:AX137"/>
    <mergeCell ref="AY136:AY137"/>
    <mergeCell ref="AP140:AP141"/>
    <mergeCell ref="AQ140:AQ141"/>
    <mergeCell ref="AW140:AW141"/>
    <mergeCell ref="AX140:AX141"/>
    <mergeCell ref="AI140:AI141"/>
    <mergeCell ref="AJ140:AJ141"/>
    <mergeCell ref="AT140:AT141"/>
    <mergeCell ref="AI136:AI137"/>
    <mergeCell ref="AS136:AS137"/>
    <mergeCell ref="AV140:AV141"/>
    <mergeCell ref="AE136:AE137"/>
    <mergeCell ref="AF136:AF137"/>
    <mergeCell ref="AG136:AG137"/>
    <mergeCell ref="AH136:AH137"/>
    <mergeCell ref="AH138:AH139"/>
    <mergeCell ref="AM138:AM139"/>
    <mergeCell ref="AI138:AI139"/>
    <mergeCell ref="AE138:AE139"/>
    <mergeCell ref="AG140:AG141"/>
    <mergeCell ref="AH140:AH141"/>
    <mergeCell ref="AL138:AL139"/>
    <mergeCell ref="AN138:AN139"/>
    <mergeCell ref="AO138:AO139"/>
    <mergeCell ref="AP138:AP139"/>
    <mergeCell ref="AZ168:AZ169"/>
    <mergeCell ref="AX146:AX147"/>
    <mergeCell ref="AU148:AU149"/>
    <mergeCell ref="AV148:AV149"/>
    <mergeCell ref="AO174:AO175"/>
    <mergeCell ref="AP174:AP175"/>
    <mergeCell ref="AT170:AT171"/>
    <mergeCell ref="AU170:AU171"/>
    <mergeCell ref="AO166:AO167"/>
    <mergeCell ref="AQ158:AQ159"/>
    <mergeCell ref="AR158:AR159"/>
    <mergeCell ref="AQ156:AQ157"/>
    <mergeCell ref="AR168:AR169"/>
    <mergeCell ref="AT168:AT169"/>
    <mergeCell ref="AU168:AU169"/>
    <mergeCell ref="AX170:AX171"/>
    <mergeCell ref="AY170:AY171"/>
    <mergeCell ref="AZ170:AZ171"/>
    <mergeCell ref="AX174:AX175"/>
    <mergeCell ref="AZ174:AZ175"/>
    <mergeCell ref="AS168:AS169"/>
    <mergeCell ref="AV168:AV169"/>
    <mergeCell ref="AW168:AW169"/>
    <mergeCell ref="AW174:AW175"/>
    <mergeCell ref="AQ166:AQ167"/>
    <mergeCell ref="AT162:AT163"/>
    <mergeCell ref="AO150:AO151"/>
    <mergeCell ref="AP158:AP159"/>
    <mergeCell ref="BA186:BA187"/>
    <mergeCell ref="BB186:BB187"/>
    <mergeCell ref="C138:E139"/>
    <mergeCell ref="F138:F139"/>
    <mergeCell ref="G138:G139"/>
    <mergeCell ref="H138:H139"/>
    <mergeCell ref="I138:I139"/>
    <mergeCell ref="J138:J139"/>
    <mergeCell ref="K138:K139"/>
    <mergeCell ref="L138:L139"/>
    <mergeCell ref="M138:M139"/>
    <mergeCell ref="N138:N139"/>
    <mergeCell ref="O138:O139"/>
    <mergeCell ref="P138:P139"/>
    <mergeCell ref="Q138:Q139"/>
    <mergeCell ref="R138:R139"/>
    <mergeCell ref="S138:S139"/>
    <mergeCell ref="T138:T139"/>
    <mergeCell ref="U138:U139"/>
    <mergeCell ref="V138:V139"/>
    <mergeCell ref="X138:X139"/>
    <mergeCell ref="Y138:Y139"/>
    <mergeCell ref="BA138:BA139"/>
    <mergeCell ref="AP186:AP187"/>
    <mergeCell ref="AQ186:AQ187"/>
    <mergeCell ref="AR186:AR187"/>
    <mergeCell ref="AS186:AS187"/>
    <mergeCell ref="AT186:AT187"/>
    <mergeCell ref="AX186:AX187"/>
    <mergeCell ref="AW148:AW149"/>
    <mergeCell ref="AX148:AX149"/>
    <mergeCell ref="AS150:AS151"/>
    <mergeCell ref="P142:P143"/>
    <mergeCell ref="Q142:Q143"/>
    <mergeCell ref="R142:R143"/>
    <mergeCell ref="S142:S143"/>
    <mergeCell ref="T142:T143"/>
    <mergeCell ref="U142:U143"/>
    <mergeCell ref="Y142:Y143"/>
    <mergeCell ref="AP142:AP143"/>
    <mergeCell ref="AM140:AM141"/>
    <mergeCell ref="AN140:AN141"/>
    <mergeCell ref="AA142:AA143"/>
    <mergeCell ref="AB142:AB143"/>
    <mergeCell ref="Z142:Z143"/>
    <mergeCell ref="AC142:AC143"/>
    <mergeCell ref="AD142:AD143"/>
    <mergeCell ref="V140:V141"/>
    <mergeCell ref="W140:W141"/>
    <mergeCell ref="AF142:AF143"/>
    <mergeCell ref="P140:P141"/>
    <mergeCell ref="AK142:AK143"/>
    <mergeCell ref="AA140:AA141"/>
    <mergeCell ref="AB140:AB141"/>
    <mergeCell ref="Z140:Z141"/>
    <mergeCell ref="AD140:AD141"/>
    <mergeCell ref="AO142:AO143"/>
    <mergeCell ref="AH142:AH143"/>
    <mergeCell ref="AI142:AI143"/>
    <mergeCell ref="B186:B187"/>
    <mergeCell ref="C144:E145"/>
    <mergeCell ref="F144:F145"/>
    <mergeCell ref="G144:G145"/>
    <mergeCell ref="H144:H145"/>
    <mergeCell ref="I144:I145"/>
    <mergeCell ref="J144:J145"/>
    <mergeCell ref="K144:K145"/>
    <mergeCell ref="L144:L145"/>
    <mergeCell ref="M144:M145"/>
    <mergeCell ref="N144:N145"/>
    <mergeCell ref="O144:O145"/>
    <mergeCell ref="P144:P145"/>
    <mergeCell ref="B156:B157"/>
    <mergeCell ref="C154:E155"/>
    <mergeCell ref="C158:E159"/>
    <mergeCell ref="F158:F159"/>
    <mergeCell ref="G158:G159"/>
    <mergeCell ref="H158:H159"/>
    <mergeCell ref="I158:I159"/>
    <mergeCell ref="J158:J159"/>
    <mergeCell ref="C146:E147"/>
    <mergeCell ref="F146:F147"/>
    <mergeCell ref="G146:G147"/>
    <mergeCell ref="B184:B185"/>
    <mergeCell ref="F154:F155"/>
    <mergeCell ref="J154:J155"/>
    <mergeCell ref="H152:H153"/>
    <mergeCell ref="F150:F151"/>
    <mergeCell ref="G150:G151"/>
    <mergeCell ref="H150:H151"/>
    <mergeCell ref="L162:L163"/>
    <mergeCell ref="R148:R149"/>
    <mergeCell ref="S148:S149"/>
    <mergeCell ref="AZ154:AZ155"/>
    <mergeCell ref="W156:W157"/>
    <mergeCell ref="X156:X157"/>
    <mergeCell ref="AE156:AE157"/>
    <mergeCell ref="AF156:AF157"/>
    <mergeCell ref="V144:V145"/>
    <mergeCell ref="AE144:AE145"/>
    <mergeCell ref="Y144:Y145"/>
    <mergeCell ref="AL152:AL153"/>
    <mergeCell ref="AQ148:AQ149"/>
    <mergeCell ref="AZ142:AZ143"/>
    <mergeCell ref="BA142:BA143"/>
    <mergeCell ref="BB142:BB143"/>
    <mergeCell ref="AX154:AX155"/>
    <mergeCell ref="AK140:AK141"/>
    <mergeCell ref="BA140:BA141"/>
    <mergeCell ref="AS144:AS145"/>
    <mergeCell ref="AW146:AW147"/>
    <mergeCell ref="AP154:AP155"/>
    <mergeCell ref="AQ154:AQ155"/>
    <mergeCell ref="AX156:AX157"/>
    <mergeCell ref="AT156:AT157"/>
    <mergeCell ref="AY156:AY157"/>
    <mergeCell ref="AV144:AV145"/>
    <mergeCell ref="AW144:AW145"/>
    <mergeCell ref="AX144:AX145"/>
    <mergeCell ref="AY144:AY145"/>
    <mergeCell ref="AW142:AW143"/>
    <mergeCell ref="AX142:AX143"/>
    <mergeCell ref="AY142:AY143"/>
    <mergeCell ref="AZ144:AZ145"/>
    <mergeCell ref="AJ144:AJ145"/>
    <mergeCell ref="AZ146:AZ147"/>
    <mergeCell ref="AD146:AD147"/>
    <mergeCell ref="AE146:AE147"/>
    <mergeCell ref="R144:R145"/>
    <mergeCell ref="U144:U145"/>
    <mergeCell ref="AB144:AB145"/>
    <mergeCell ref="AF144:AF145"/>
    <mergeCell ref="AG144:AG145"/>
    <mergeCell ref="AI144:AI145"/>
    <mergeCell ref="AO146:AO147"/>
    <mergeCell ref="O146:O147"/>
    <mergeCell ref="P146:P147"/>
    <mergeCell ref="Q146:Q147"/>
    <mergeCell ref="R146:R147"/>
    <mergeCell ref="S146:S147"/>
    <mergeCell ref="T146:T147"/>
    <mergeCell ref="Q144:Q145"/>
    <mergeCell ref="AL144:AL145"/>
    <mergeCell ref="AA144:AA145"/>
    <mergeCell ref="AK144:AK145"/>
    <mergeCell ref="BB144:BB145"/>
    <mergeCell ref="BA144:BA145"/>
    <mergeCell ref="AV146:AV147"/>
    <mergeCell ref="AY152:AY153"/>
    <mergeCell ref="AZ152:AZ153"/>
    <mergeCell ref="BA152:BA153"/>
    <mergeCell ref="AU150:AU151"/>
    <mergeCell ref="Z152:Z153"/>
    <mergeCell ref="AA152:AA153"/>
    <mergeCell ref="AB152:AB153"/>
    <mergeCell ref="AC152:AC153"/>
    <mergeCell ref="AD152:AD153"/>
    <mergeCell ref="AE152:AE153"/>
    <mergeCell ref="AS146:AS147"/>
    <mergeCell ref="AT146:AT147"/>
    <mergeCell ref="BA148:BA149"/>
    <mergeCell ref="AF148:AF149"/>
    <mergeCell ref="AY148:AY149"/>
    <mergeCell ref="BB148:BB149"/>
    <mergeCell ref="AT150:AT151"/>
    <mergeCell ref="AM146:AM147"/>
    <mergeCell ref="AC146:AC147"/>
    <mergeCell ref="AR146:AR147"/>
    <mergeCell ref="BB150:BB151"/>
    <mergeCell ref="AZ148:AZ149"/>
    <mergeCell ref="BB146:BB147"/>
    <mergeCell ref="AN152:AN153"/>
    <mergeCell ref="AO152:AO153"/>
    <mergeCell ref="AP152:AP153"/>
    <mergeCell ref="AQ152:AQ153"/>
    <mergeCell ref="AF150:AF151"/>
    <mergeCell ref="AP150:AP151"/>
    <mergeCell ref="AB146:AB147"/>
    <mergeCell ref="AG146:AG147"/>
    <mergeCell ref="BB152:BB153"/>
    <mergeCell ref="U150:U151"/>
    <mergeCell ref="V150:V151"/>
    <mergeCell ref="W150:W151"/>
    <mergeCell ref="X150:X151"/>
    <mergeCell ref="Y150:Y151"/>
    <mergeCell ref="Z150:Z151"/>
    <mergeCell ref="AA150:AA151"/>
    <mergeCell ref="AB150:AB151"/>
    <mergeCell ref="AM152:AM153"/>
    <mergeCell ref="BA150:BA151"/>
    <mergeCell ref="AT152:AT153"/>
    <mergeCell ref="AU152:AU153"/>
    <mergeCell ref="AV152:AV153"/>
    <mergeCell ref="AW152:AW153"/>
    <mergeCell ref="AV150:AV151"/>
    <mergeCell ref="AW150:AW151"/>
    <mergeCell ref="AX150:AX151"/>
    <mergeCell ref="AY150:AY151"/>
    <mergeCell ref="AY146:AY147"/>
    <mergeCell ref="AZ150:AZ151"/>
    <mergeCell ref="AI152:AI153"/>
    <mergeCell ref="AJ152:AJ153"/>
    <mergeCell ref="AK152:AK153"/>
    <mergeCell ref="U148:U149"/>
    <mergeCell ref="AE150:AE151"/>
    <mergeCell ref="AN150:AN151"/>
    <mergeCell ref="BA160:BA161"/>
    <mergeCell ref="BB160:BB161"/>
    <mergeCell ref="AU158:AU159"/>
    <mergeCell ref="AV158:AV159"/>
    <mergeCell ref="AW158:AW159"/>
    <mergeCell ref="AX158:AX159"/>
    <mergeCell ref="AY158:AY159"/>
    <mergeCell ref="AZ158:AZ159"/>
    <mergeCell ref="BA158:BA159"/>
    <mergeCell ref="BB158:BB159"/>
    <mergeCell ref="AJ158:AJ159"/>
    <mergeCell ref="AK158:AK159"/>
    <mergeCell ref="AJ156:AJ157"/>
    <mergeCell ref="AX152:AX153"/>
    <mergeCell ref="AS158:AS159"/>
    <mergeCell ref="AT158:AT159"/>
    <mergeCell ref="AH154:AH155"/>
    <mergeCell ref="AL154:AL155"/>
    <mergeCell ref="AR156:AR157"/>
    <mergeCell ref="AN158:AN159"/>
    <mergeCell ref="AN160:AN161"/>
    <mergeCell ref="AM158:AM159"/>
    <mergeCell ref="Z156:Z157"/>
    <mergeCell ref="AA156:AA157"/>
    <mergeCell ref="AB156:AB157"/>
    <mergeCell ref="AV156:AV157"/>
    <mergeCell ref="BB156:BB157"/>
    <mergeCell ref="BB154:BB155"/>
    <mergeCell ref="AR154:AR155"/>
    <mergeCell ref="AS154:AS155"/>
    <mergeCell ref="AU154:AU155"/>
    <mergeCell ref="AV154:AV155"/>
    <mergeCell ref="AS152:AS153"/>
    <mergeCell ref="AY154:AY155"/>
    <mergeCell ref="AG154:AG155"/>
    <mergeCell ref="AF154:AF155"/>
    <mergeCell ref="AH156:AH157"/>
    <mergeCell ref="AM156:AM157"/>
    <mergeCell ref="AG156:AG157"/>
    <mergeCell ref="C162:E163"/>
    <mergeCell ref="F162:F163"/>
    <mergeCell ref="G162:G163"/>
    <mergeCell ref="AQ162:AQ163"/>
    <mergeCell ref="BA154:BA155"/>
    <mergeCell ref="BA156:BA157"/>
    <mergeCell ref="AW156:AW157"/>
    <mergeCell ref="AK160:AK161"/>
    <mergeCell ref="AA158:AA159"/>
    <mergeCell ref="AB158:AB159"/>
    <mergeCell ref="AC158:AC159"/>
    <mergeCell ref="AD158:AD159"/>
    <mergeCell ref="AE158:AE159"/>
    <mergeCell ref="AF158:AF159"/>
    <mergeCell ref="AG158:AG159"/>
    <mergeCell ref="AH158:AH159"/>
    <mergeCell ref="X160:X161"/>
    <mergeCell ref="Y160:Y161"/>
    <mergeCell ref="Z160:Z161"/>
    <mergeCell ref="AA160:AA161"/>
    <mergeCell ref="AB160:AB161"/>
    <mergeCell ref="AF160:AF161"/>
    <mergeCell ref="AD160:AD161"/>
    <mergeCell ref="AE160:AE161"/>
    <mergeCell ref="AL160:AL161"/>
    <mergeCell ref="AM160:AM161"/>
    <mergeCell ref="X154:X155"/>
    <mergeCell ref="AD154:AD155"/>
    <mergeCell ref="AE154:AE155"/>
    <mergeCell ref="AB154:AB155"/>
    <mergeCell ref="AD156:AD157"/>
    <mergeCell ref="Y156:Y157"/>
    <mergeCell ref="C164:E165"/>
    <mergeCell ref="F164:F165"/>
    <mergeCell ref="G164:G165"/>
    <mergeCell ref="H164:H165"/>
    <mergeCell ref="I164:I165"/>
    <mergeCell ref="J164:J165"/>
    <mergeCell ref="K164:K165"/>
    <mergeCell ref="L164:L165"/>
    <mergeCell ref="M164:M165"/>
    <mergeCell ref="N164:N165"/>
    <mergeCell ref="O164:O165"/>
    <mergeCell ref="P164:P165"/>
    <mergeCell ref="Q164:Q165"/>
    <mergeCell ref="R164:R165"/>
    <mergeCell ref="S164:S165"/>
    <mergeCell ref="T164:T165"/>
    <mergeCell ref="AO164:AO165"/>
    <mergeCell ref="AE164:AE165"/>
    <mergeCell ref="AG164:AG165"/>
    <mergeCell ref="U162:U163"/>
    <mergeCell ref="BB162:BB163"/>
    <mergeCell ref="AP164:AP165"/>
    <mergeCell ref="AQ164:AQ165"/>
    <mergeCell ref="AR164:AR165"/>
    <mergeCell ref="AS164:AS165"/>
    <mergeCell ref="AT164:AT165"/>
    <mergeCell ref="AU164:AU165"/>
    <mergeCell ref="AV164:AV165"/>
    <mergeCell ref="AW164:AW165"/>
    <mergeCell ref="AX164:AX165"/>
    <mergeCell ref="AY164:AY165"/>
    <mergeCell ref="AZ164:AZ165"/>
    <mergeCell ref="BA164:BA165"/>
    <mergeCell ref="BB164:BB165"/>
    <mergeCell ref="AU162:AU163"/>
    <mergeCell ref="AV162:AV163"/>
    <mergeCell ref="AY162:AY163"/>
    <mergeCell ref="AW162:AW163"/>
    <mergeCell ref="AH162:AH163"/>
    <mergeCell ref="AI162:AI163"/>
    <mergeCell ref="AJ162:AJ163"/>
    <mergeCell ref="AF166:AF167"/>
    <mergeCell ref="AG166:AG167"/>
    <mergeCell ref="AH166:AH167"/>
    <mergeCell ref="AI166:AI167"/>
    <mergeCell ref="AY166:AY167"/>
    <mergeCell ref="AZ166:AZ167"/>
    <mergeCell ref="BA162:BA163"/>
    <mergeCell ref="AF162:AF163"/>
    <mergeCell ref="AF164:AF165"/>
    <mergeCell ref="AM162:AM163"/>
    <mergeCell ref="AM166:AM167"/>
    <mergeCell ref="Z164:Z165"/>
    <mergeCell ref="AA164:AA165"/>
    <mergeCell ref="AB164:AB165"/>
    <mergeCell ref="AC164:AC165"/>
    <mergeCell ref="AD164:AD165"/>
    <mergeCell ref="AP166:AP167"/>
    <mergeCell ref="AU166:AU167"/>
    <mergeCell ref="AH164:AH165"/>
    <mergeCell ref="AY172:AY173"/>
    <mergeCell ref="AZ172:AZ173"/>
    <mergeCell ref="BA172:BA173"/>
    <mergeCell ref="BB172:BB173"/>
    <mergeCell ref="BA166:BA167"/>
    <mergeCell ref="BB166:BB167"/>
    <mergeCell ref="O168:O169"/>
    <mergeCell ref="P168:P169"/>
    <mergeCell ref="Q168:Q169"/>
    <mergeCell ref="R168:R169"/>
    <mergeCell ref="S168:S169"/>
    <mergeCell ref="T168:T169"/>
    <mergeCell ref="AO168:AO169"/>
    <mergeCell ref="V168:V169"/>
    <mergeCell ref="W168:W169"/>
    <mergeCell ref="X168:X169"/>
    <mergeCell ref="Y168:Y169"/>
    <mergeCell ref="Z168:Z169"/>
    <mergeCell ref="BB168:BB169"/>
    <mergeCell ref="X166:X167"/>
    <mergeCell ref="Y166:Y167"/>
    <mergeCell ref="AL168:AL169"/>
    <mergeCell ref="AM168:AM169"/>
    <mergeCell ref="AN168:AN169"/>
    <mergeCell ref="AK168:AK169"/>
    <mergeCell ref="BA168:BA169"/>
    <mergeCell ref="Z166:Z167"/>
    <mergeCell ref="AA166:AA167"/>
    <mergeCell ref="AB166:AB167"/>
    <mergeCell ref="AC166:AC167"/>
    <mergeCell ref="AD166:AD167"/>
    <mergeCell ref="AE166:AE167"/>
    <mergeCell ref="W174:W175"/>
    <mergeCell ref="AK174:AK175"/>
    <mergeCell ref="AL174:AL175"/>
    <mergeCell ref="AM174:AM175"/>
    <mergeCell ref="BA170:BA171"/>
    <mergeCell ref="BB170:BB171"/>
    <mergeCell ref="C172:E173"/>
    <mergeCell ref="F172:F173"/>
    <mergeCell ref="G172:G173"/>
    <mergeCell ref="H172:H173"/>
    <mergeCell ref="I172:I173"/>
    <mergeCell ref="J172:J173"/>
    <mergeCell ref="K172:K173"/>
    <mergeCell ref="L172:L173"/>
    <mergeCell ref="M172:M173"/>
    <mergeCell ref="N172:N173"/>
    <mergeCell ref="O172:O173"/>
    <mergeCell ref="P172:P173"/>
    <mergeCell ref="Q172:Q173"/>
    <mergeCell ref="R172:R173"/>
    <mergeCell ref="S172:S173"/>
    <mergeCell ref="T172:T173"/>
    <mergeCell ref="AO172:AO173"/>
    <mergeCell ref="AP172:AP173"/>
    <mergeCell ref="AQ172:AQ173"/>
    <mergeCell ref="AR172:AR173"/>
    <mergeCell ref="AS172:AS173"/>
    <mergeCell ref="AT172:AT173"/>
    <mergeCell ref="AU172:AU173"/>
    <mergeCell ref="AV172:AV173"/>
    <mergeCell ref="AW172:AW173"/>
    <mergeCell ref="AX172:AX173"/>
    <mergeCell ref="U172:U173"/>
    <mergeCell ref="Y172:Y173"/>
    <mergeCell ref="Z172:Z173"/>
    <mergeCell ref="AA172:AA173"/>
    <mergeCell ref="AB172:AB173"/>
    <mergeCell ref="AC172:AC173"/>
    <mergeCell ref="AD172:AD173"/>
    <mergeCell ref="AE172:AE173"/>
    <mergeCell ref="AF172:AF173"/>
    <mergeCell ref="AG172:AG173"/>
    <mergeCell ref="AH172:AH173"/>
    <mergeCell ref="AI172:AI173"/>
    <mergeCell ref="AJ172:AJ173"/>
    <mergeCell ref="AK172:AK173"/>
    <mergeCell ref="AL172:AL173"/>
    <mergeCell ref="AM172:AM173"/>
    <mergeCell ref="AN172:AN173"/>
    <mergeCell ref="AD178:AD179"/>
    <mergeCell ref="AE178:AE179"/>
    <mergeCell ref="X174:X175"/>
    <mergeCell ref="Y174:Y175"/>
    <mergeCell ref="Z174:Z175"/>
    <mergeCell ref="AA174:AA175"/>
    <mergeCell ref="AB174:AB175"/>
    <mergeCell ref="AC174:AC175"/>
    <mergeCell ref="AD174:AD175"/>
    <mergeCell ref="AE174:AE175"/>
    <mergeCell ref="AF174:AF175"/>
    <mergeCell ref="AG174:AG175"/>
    <mergeCell ref="AH174:AH175"/>
    <mergeCell ref="AI174:AI175"/>
    <mergeCell ref="AJ174:AJ175"/>
    <mergeCell ref="AJ178:AJ179"/>
    <mergeCell ref="BA174:BA175"/>
    <mergeCell ref="AW176:AW177"/>
    <mergeCell ref="AX176:AX177"/>
    <mergeCell ref="AU178:AU179"/>
    <mergeCell ref="AV178:AV179"/>
    <mergeCell ref="AW178:AW179"/>
    <mergeCell ref="AX178:AX179"/>
    <mergeCell ref="AY176:AY177"/>
    <mergeCell ref="AY178:AY179"/>
    <mergeCell ref="AZ176:AZ177"/>
    <mergeCell ref="AZ178:AZ179"/>
    <mergeCell ref="BB174:BB175"/>
    <mergeCell ref="H178:H179"/>
    <mergeCell ref="I178:I179"/>
    <mergeCell ref="J178:J179"/>
    <mergeCell ref="K178:K179"/>
    <mergeCell ref="L178:L179"/>
    <mergeCell ref="M178:M179"/>
    <mergeCell ref="N178:N179"/>
    <mergeCell ref="O178:O179"/>
    <mergeCell ref="P178:P179"/>
    <mergeCell ref="Q178:Q179"/>
    <mergeCell ref="R178:R179"/>
    <mergeCell ref="S178:S179"/>
    <mergeCell ref="T178:T179"/>
    <mergeCell ref="U178:U179"/>
    <mergeCell ref="AL176:AL177"/>
    <mergeCell ref="AM176:AM177"/>
    <mergeCell ref="AU176:AU177"/>
    <mergeCell ref="AV176:AV177"/>
    <mergeCell ref="AK178:AK179"/>
    <mergeCell ref="AB178:AB179"/>
    <mergeCell ref="AC178:AC179"/>
    <mergeCell ref="BB180:BB181"/>
    <mergeCell ref="BA176:BA177"/>
    <mergeCell ref="BB176:BB177"/>
    <mergeCell ref="U176:U177"/>
    <mergeCell ref="AF176:AF177"/>
    <mergeCell ref="AG176:AG177"/>
    <mergeCell ref="AH176:AH177"/>
    <mergeCell ref="AI176:AI177"/>
    <mergeCell ref="AJ176:AJ177"/>
    <mergeCell ref="AK176:AK177"/>
    <mergeCell ref="AO176:AO177"/>
    <mergeCell ref="AR176:AR177"/>
    <mergeCell ref="AS176:AS177"/>
    <mergeCell ref="AN176:AN177"/>
    <mergeCell ref="V176:V177"/>
    <mergeCell ref="W176:W177"/>
    <mergeCell ref="X176:X177"/>
    <mergeCell ref="Y176:Y177"/>
    <mergeCell ref="Z176:Z177"/>
    <mergeCell ref="AA176:AA177"/>
    <mergeCell ref="AB176:AB177"/>
    <mergeCell ref="AC176:AC177"/>
    <mergeCell ref="AD176:AD177"/>
    <mergeCell ref="AE176:AE177"/>
    <mergeCell ref="AP176:AP177"/>
    <mergeCell ref="AQ176:AQ177"/>
    <mergeCell ref="AF178:AF179"/>
    <mergeCell ref="AG178:AG179"/>
    <mergeCell ref="AH178:AH179"/>
    <mergeCell ref="AI178:AI179"/>
    <mergeCell ref="AS178:AS179"/>
    <mergeCell ref="AT178:AT179"/>
    <mergeCell ref="AR178:AR179"/>
    <mergeCell ref="AK180:AK181"/>
    <mergeCell ref="BA178:BA179"/>
    <mergeCell ref="BB178:BB179"/>
    <mergeCell ref="C180:E181"/>
    <mergeCell ref="F180:F181"/>
    <mergeCell ref="G180:G181"/>
    <mergeCell ref="H180:H181"/>
    <mergeCell ref="I180:I181"/>
    <mergeCell ref="J180:J181"/>
    <mergeCell ref="K180:K181"/>
    <mergeCell ref="L180:L181"/>
    <mergeCell ref="M180:M181"/>
    <mergeCell ref="N180:N181"/>
    <mergeCell ref="O180:O181"/>
    <mergeCell ref="P180:P181"/>
    <mergeCell ref="Q180:Q181"/>
    <mergeCell ref="R180:R181"/>
    <mergeCell ref="S180:S181"/>
    <mergeCell ref="T180:T181"/>
    <mergeCell ref="AO180:AO181"/>
    <mergeCell ref="AP180:AP181"/>
    <mergeCell ref="AQ180:AQ181"/>
    <mergeCell ref="AR180:AR181"/>
    <mergeCell ref="AS180:AS181"/>
    <mergeCell ref="AT180:AT181"/>
    <mergeCell ref="AU180:AU181"/>
    <mergeCell ref="AV180:AV181"/>
    <mergeCell ref="AW180:AW181"/>
    <mergeCell ref="AX180:AX181"/>
    <mergeCell ref="AY180:AY181"/>
    <mergeCell ref="AZ180:AZ181"/>
    <mergeCell ref="AE184:AE185"/>
    <mergeCell ref="AF184:AF185"/>
    <mergeCell ref="AG184:AG185"/>
    <mergeCell ref="AH184:AH185"/>
    <mergeCell ref="AI184:AI185"/>
    <mergeCell ref="AJ184:AJ185"/>
    <mergeCell ref="AX184:AX185"/>
    <mergeCell ref="AY184:AY185"/>
    <mergeCell ref="AZ184:AZ185"/>
    <mergeCell ref="AX182:AX183"/>
    <mergeCell ref="AY182:AY183"/>
    <mergeCell ref="AZ182:AZ183"/>
    <mergeCell ref="BA180:BA181"/>
    <mergeCell ref="U180:U181"/>
    <mergeCell ref="V180:V181"/>
    <mergeCell ref="W180:W181"/>
    <mergeCell ref="X180:X181"/>
    <mergeCell ref="Y180:Y181"/>
    <mergeCell ref="Z180:Z181"/>
    <mergeCell ref="AA180:AA181"/>
    <mergeCell ref="AB180:AB181"/>
    <mergeCell ref="AC180:AC181"/>
    <mergeCell ref="AD180:AD181"/>
    <mergeCell ref="AE180:AE181"/>
    <mergeCell ref="AF180:AF181"/>
    <mergeCell ref="AG180:AG181"/>
    <mergeCell ref="AH180:AH181"/>
    <mergeCell ref="AI180:AI181"/>
    <mergeCell ref="AJ180:AJ181"/>
    <mergeCell ref="AK182:AK183"/>
    <mergeCell ref="AL182:AL183"/>
    <mergeCell ref="AO184:AO185"/>
    <mergeCell ref="BA182:BA183"/>
    <mergeCell ref="BB182:BB183"/>
    <mergeCell ref="AR182:AR183"/>
    <mergeCell ref="AS182:AS183"/>
    <mergeCell ref="AT182:AT183"/>
    <mergeCell ref="AU182:AU183"/>
    <mergeCell ref="C184:E185"/>
    <mergeCell ref="F184:F185"/>
    <mergeCell ref="G184:G185"/>
    <mergeCell ref="H184:H185"/>
    <mergeCell ref="I184:I185"/>
    <mergeCell ref="J184:J185"/>
    <mergeCell ref="K184:K185"/>
    <mergeCell ref="L184:L185"/>
    <mergeCell ref="M184:M185"/>
    <mergeCell ref="N184:N185"/>
    <mergeCell ref="O184:O185"/>
    <mergeCell ref="P184:P185"/>
    <mergeCell ref="Q184:Q185"/>
    <mergeCell ref="R184:R185"/>
    <mergeCell ref="S184:S185"/>
    <mergeCell ref="T184:T185"/>
    <mergeCell ref="V182:V183"/>
    <mergeCell ref="T182:T183"/>
    <mergeCell ref="BA184:BA185"/>
    <mergeCell ref="BB184:BB185"/>
    <mergeCell ref="AL184:AL185"/>
    <mergeCell ref="AM184:AM185"/>
    <mergeCell ref="N182:N183"/>
    <mergeCell ref="O182:O183"/>
    <mergeCell ref="P182:P183"/>
    <mergeCell ref="V184:V185"/>
    <mergeCell ref="B170:B171"/>
    <mergeCell ref="B172:B173"/>
    <mergeCell ref="B174:B175"/>
    <mergeCell ref="B176:B177"/>
    <mergeCell ref="B178:B179"/>
    <mergeCell ref="B180:B181"/>
    <mergeCell ref="B182:B183"/>
    <mergeCell ref="H170:H171"/>
    <mergeCell ref="I170:I171"/>
    <mergeCell ref="J170:J171"/>
    <mergeCell ref="K170:K171"/>
    <mergeCell ref="L170:L171"/>
    <mergeCell ref="M170:M171"/>
    <mergeCell ref="N170:N171"/>
    <mergeCell ref="O170:O171"/>
    <mergeCell ref="P170:P171"/>
    <mergeCell ref="L174:L175"/>
    <mergeCell ref="M174:M175"/>
    <mergeCell ref="F174:F175"/>
    <mergeCell ref="G174:G175"/>
    <mergeCell ref="C170:E171"/>
    <mergeCell ref="F170:F171"/>
    <mergeCell ref="G170:G171"/>
    <mergeCell ref="I176:I177"/>
    <mergeCell ref="J176:J177"/>
    <mergeCell ref="K176:K177"/>
    <mergeCell ref="L176:L177"/>
    <mergeCell ref="M176:M177"/>
    <mergeCell ref="N176:N177"/>
    <mergeCell ref="O176:O177"/>
    <mergeCell ref="P176:P177"/>
    <mergeCell ref="F178:F179"/>
    <mergeCell ref="C166:E167"/>
    <mergeCell ref="F166:F167"/>
    <mergeCell ref="G166:G167"/>
    <mergeCell ref="G176:G177"/>
    <mergeCell ref="Q170:Q171"/>
    <mergeCell ref="R170:R171"/>
    <mergeCell ref="S170:S171"/>
    <mergeCell ref="T170:T171"/>
    <mergeCell ref="T174:T175"/>
    <mergeCell ref="BA220:BA221"/>
    <mergeCell ref="BB220:BB221"/>
    <mergeCell ref="W220:W221"/>
    <mergeCell ref="X220:X221"/>
    <mergeCell ref="Y220:Y221"/>
    <mergeCell ref="Z220:Z221"/>
    <mergeCell ref="AA220:AA221"/>
    <mergeCell ref="AB220:AB221"/>
    <mergeCell ref="AC220:AC221"/>
    <mergeCell ref="AD220:AD221"/>
    <mergeCell ref="AE220:AE221"/>
    <mergeCell ref="AF220:AF221"/>
    <mergeCell ref="AG220:AG221"/>
    <mergeCell ref="AH220:AH221"/>
    <mergeCell ref="AI220:AI221"/>
    <mergeCell ref="AJ220:AJ221"/>
    <mergeCell ref="AK220:AK221"/>
    <mergeCell ref="AP220:AP221"/>
    <mergeCell ref="AQ220:AQ221"/>
    <mergeCell ref="AR220:AR221"/>
    <mergeCell ref="AZ220:AZ221"/>
    <mergeCell ref="AT220:AT221"/>
    <mergeCell ref="C220:E221"/>
    <mergeCell ref="U220:U221"/>
    <mergeCell ref="V220:V221"/>
    <mergeCell ref="AN220:AN221"/>
    <mergeCell ref="AO220:AO221"/>
    <mergeCell ref="X248:X249"/>
    <mergeCell ref="Y248:Y249"/>
    <mergeCell ref="W182:W183"/>
    <mergeCell ref="AM182:AM183"/>
    <mergeCell ref="AN182:AN183"/>
    <mergeCell ref="X182:X183"/>
    <mergeCell ref="Y182:Y183"/>
    <mergeCell ref="Z182:Z183"/>
    <mergeCell ref="AA182:AA183"/>
    <mergeCell ref="AB182:AB183"/>
    <mergeCell ref="AC182:AC183"/>
    <mergeCell ref="AD182:AD183"/>
    <mergeCell ref="AH182:AH183"/>
    <mergeCell ref="AO204:AO205"/>
    <mergeCell ref="AN192:AN193"/>
    <mergeCell ref="Z190:Z191"/>
    <mergeCell ref="AH190:AH191"/>
    <mergeCell ref="AG190:AG191"/>
    <mergeCell ref="AI182:AI183"/>
    <mergeCell ref="AJ182:AJ183"/>
    <mergeCell ref="AK184:AK185"/>
    <mergeCell ref="U246:U247"/>
    <mergeCell ref="Y228:Y229"/>
    <mergeCell ref="Z184:Z185"/>
    <mergeCell ref="AA184:AA185"/>
    <mergeCell ref="AB184:AB185"/>
    <mergeCell ref="AC184:AC185"/>
    <mergeCell ref="AD184:AD185"/>
    <mergeCell ref="K244:K245"/>
    <mergeCell ref="S250:S251"/>
    <mergeCell ref="K248:K249"/>
    <mergeCell ref="R248:R249"/>
    <mergeCell ref="G260:G261"/>
    <mergeCell ref="AG188:AG189"/>
    <mergeCell ref="AN184:AN185"/>
    <mergeCell ref="U182:U183"/>
    <mergeCell ref="AP260:AP261"/>
    <mergeCell ref="C252:E252"/>
    <mergeCell ref="I238:I239"/>
    <mergeCell ref="I234:I235"/>
    <mergeCell ref="C236:E237"/>
    <mergeCell ref="F240:F241"/>
    <mergeCell ref="G240:G241"/>
    <mergeCell ref="H240:H241"/>
    <mergeCell ref="C238:E239"/>
    <mergeCell ref="F238:F239"/>
    <mergeCell ref="G238:G239"/>
    <mergeCell ref="H238:H239"/>
    <mergeCell ref="L244:L245"/>
    <mergeCell ref="X232:X233"/>
    <mergeCell ref="V246:V247"/>
    <mergeCell ref="W246:W247"/>
    <mergeCell ref="F260:F261"/>
    <mergeCell ref="H260:H261"/>
    <mergeCell ref="I260:I261"/>
    <mergeCell ref="J260:J261"/>
    <mergeCell ref="K260:K261"/>
    <mergeCell ref="K250:K251"/>
    <mergeCell ref="S260:S261"/>
    <mergeCell ref="T260:T261"/>
    <mergeCell ref="T244:T245"/>
    <mergeCell ref="V232:V233"/>
    <mergeCell ref="W232:W233"/>
    <mergeCell ref="N234:N235"/>
    <mergeCell ref="AS238:AS239"/>
    <mergeCell ref="X266:X267"/>
    <mergeCell ref="Y266:Y267"/>
    <mergeCell ref="Z266:Z267"/>
    <mergeCell ref="AA266:AA267"/>
    <mergeCell ref="AB266:AB267"/>
    <mergeCell ref="U260:U261"/>
    <mergeCell ref="Y240:Y241"/>
    <mergeCell ref="AB242:AB243"/>
    <mergeCell ref="AB244:AB245"/>
    <mergeCell ref="U250:U251"/>
    <mergeCell ref="V250:V251"/>
    <mergeCell ref="P244:P245"/>
    <mergeCell ref="Q244:Q245"/>
    <mergeCell ref="R244:R245"/>
    <mergeCell ref="S244:S245"/>
    <mergeCell ref="AM246:AM247"/>
    <mergeCell ref="AA240:AA241"/>
    <mergeCell ref="AB240:AB241"/>
    <mergeCell ref="AA232:AA233"/>
    <mergeCell ref="AG240:AG241"/>
    <mergeCell ref="AB236:AB237"/>
    <mergeCell ref="AA234:AA235"/>
    <mergeCell ref="Q238:Q239"/>
    <mergeCell ref="Q234:Q235"/>
    <mergeCell ref="R234:R235"/>
    <mergeCell ref="S238:S239"/>
    <mergeCell ref="R238:R239"/>
    <mergeCell ref="F220:F221"/>
    <mergeCell ref="G220:G221"/>
    <mergeCell ref="H220:H221"/>
    <mergeCell ref="I220:I221"/>
    <mergeCell ref="J220:J221"/>
    <mergeCell ref="K220:K221"/>
    <mergeCell ref="L220:L221"/>
    <mergeCell ref="M220:M221"/>
    <mergeCell ref="N220:N221"/>
    <mergeCell ref="O220:O221"/>
    <mergeCell ref="P220:P221"/>
    <mergeCell ref="Q220:Q221"/>
    <mergeCell ref="R220:R221"/>
    <mergeCell ref="S220:S221"/>
    <mergeCell ref="O230:O231"/>
    <mergeCell ref="O234:O235"/>
    <mergeCell ref="P234:P235"/>
    <mergeCell ref="S234:S235"/>
    <mergeCell ref="J234:J235"/>
    <mergeCell ref="K234:K235"/>
    <mergeCell ref="Q230:Q231"/>
    <mergeCell ref="O224:O225"/>
    <mergeCell ref="N232:N233"/>
    <mergeCell ref="O232:O233"/>
    <mergeCell ref="Q232:Q233"/>
    <mergeCell ref="R232:R233"/>
    <mergeCell ref="P232:P233"/>
    <mergeCell ref="Q228:Q229"/>
    <mergeCell ref="S230:S231"/>
    <mergeCell ref="R226:R227"/>
    <mergeCell ref="J226:J227"/>
    <mergeCell ref="I222:I223"/>
    <mergeCell ref="AV220:AV221"/>
    <mergeCell ref="AW220:AW221"/>
    <mergeCell ref="AX220:AX221"/>
    <mergeCell ref="AY220:AY221"/>
    <mergeCell ref="V260:V261"/>
    <mergeCell ref="W260:W261"/>
    <mergeCell ref="X260:X261"/>
    <mergeCell ref="Y260:Y261"/>
    <mergeCell ref="AQ260:AQ261"/>
    <mergeCell ref="AR260:AR261"/>
    <mergeCell ref="AS260:AS261"/>
    <mergeCell ref="AT260:AT261"/>
    <mergeCell ref="AU260:AU261"/>
    <mergeCell ref="AR232:AR233"/>
    <mergeCell ref="X246:X247"/>
    <mergeCell ref="V248:V249"/>
    <mergeCell ref="W248:W249"/>
    <mergeCell ref="Y234:Y235"/>
    <mergeCell ref="Y246:Y247"/>
    <mergeCell ref="AT250:AT251"/>
    <mergeCell ref="AU238:AU239"/>
    <mergeCell ref="AR238:AR239"/>
    <mergeCell ref="AB250:AB251"/>
    <mergeCell ref="AD250:AD251"/>
    <mergeCell ref="AE250:AE251"/>
    <mergeCell ref="Z260:Z261"/>
    <mergeCell ref="AA260:AA261"/>
    <mergeCell ref="AG248:AG249"/>
    <mergeCell ref="W238:W239"/>
    <mergeCell ref="W240:W241"/>
    <mergeCell ref="X240:X241"/>
    <mergeCell ref="AT238:AT239"/>
    <mergeCell ref="AN291:AO291"/>
    <mergeCell ref="AN289:AO289"/>
    <mergeCell ref="AN282:AO282"/>
    <mergeCell ref="AL271:AL272"/>
    <mergeCell ref="AM271:AM272"/>
    <mergeCell ref="AF271:AF272"/>
    <mergeCell ref="U269:U270"/>
    <mergeCell ref="W266:W267"/>
    <mergeCell ref="AN290:AO290"/>
    <mergeCell ref="AN288:AO288"/>
    <mergeCell ref="AB260:AB261"/>
    <mergeCell ref="AC260:AC261"/>
    <mergeCell ref="AD260:AD261"/>
    <mergeCell ref="AE260:AE261"/>
    <mergeCell ref="AF260:AF261"/>
    <mergeCell ref="AG260:AG261"/>
    <mergeCell ref="AH260:AH261"/>
    <mergeCell ref="AI260:AI261"/>
    <mergeCell ref="AJ260:AJ261"/>
    <mergeCell ref="AK260:AK261"/>
    <mergeCell ref="AL260:AL261"/>
    <mergeCell ref="AM260:AM261"/>
    <mergeCell ref="AN260:AN261"/>
    <mergeCell ref="AO260:AO261"/>
    <mergeCell ref="AB271:AB272"/>
    <mergeCell ref="W271:W272"/>
    <mergeCell ref="Y271:Y272"/>
    <mergeCell ref="AN266:AN267"/>
    <mergeCell ref="AO266:AO267"/>
    <mergeCell ref="AN286:AO286"/>
    <mergeCell ref="AN287:AO287"/>
    <mergeCell ref="AN283:AO283"/>
    <mergeCell ref="AN284:AO284"/>
    <mergeCell ref="AN285:AO285"/>
    <mergeCell ref="V271:V272"/>
    <mergeCell ref="C248:E249"/>
    <mergeCell ref="F271:F272"/>
    <mergeCell ref="R271:R272"/>
    <mergeCell ref="AI271:AI272"/>
    <mergeCell ref="H271:H272"/>
    <mergeCell ref="N271:N272"/>
    <mergeCell ref="O271:O272"/>
    <mergeCell ref="P271:P272"/>
    <mergeCell ref="I271:I272"/>
    <mergeCell ref="G271:G272"/>
    <mergeCell ref="Z250:Z251"/>
    <mergeCell ref="W250:W251"/>
    <mergeCell ref="AA271:AA272"/>
    <mergeCell ref="L271:L272"/>
    <mergeCell ref="Z271:Z272"/>
    <mergeCell ref="J271:J272"/>
    <mergeCell ref="X271:X272"/>
    <mergeCell ref="V266:V267"/>
    <mergeCell ref="G250:G251"/>
    <mergeCell ref="H250:H251"/>
    <mergeCell ref="M250:M251"/>
    <mergeCell ref="I250:I251"/>
    <mergeCell ref="J250:J251"/>
    <mergeCell ref="Q271:Q272"/>
    <mergeCell ref="L250:L251"/>
    <mergeCell ref="M271:M272"/>
    <mergeCell ref="AF248:AF249"/>
    <mergeCell ref="C253:E253"/>
    <mergeCell ref="C254:E254"/>
    <mergeCell ref="C255:E255"/>
    <mergeCell ref="C256:E256"/>
    <mergeCell ref="C257:E257"/>
    <mergeCell ref="AX260:AX261"/>
    <mergeCell ref="AY260:AY261"/>
    <mergeCell ref="AZ260:AZ261"/>
    <mergeCell ref="BA260:BA261"/>
    <mergeCell ref="BB260:BB261"/>
    <mergeCell ref="C258:E259"/>
    <mergeCell ref="F258:F259"/>
    <mergeCell ref="G258:G259"/>
    <mergeCell ref="H258:H259"/>
    <mergeCell ref="I258:I259"/>
    <mergeCell ref="J258:J259"/>
    <mergeCell ref="K258:K259"/>
    <mergeCell ref="L258:L259"/>
    <mergeCell ref="M258:M259"/>
    <mergeCell ref="N258:N259"/>
    <mergeCell ref="O258:O259"/>
    <mergeCell ref="P258:P259"/>
    <mergeCell ref="Q258:Q259"/>
    <mergeCell ref="R258:R259"/>
    <mergeCell ref="S258:S259"/>
    <mergeCell ref="T258:T259"/>
    <mergeCell ref="BB258:BB259"/>
    <mergeCell ref="AP258:AP259"/>
    <mergeCell ref="AQ258:AQ259"/>
    <mergeCell ref="AR258:AR259"/>
    <mergeCell ref="AS258:AS259"/>
    <mergeCell ref="AT258:AT259"/>
    <mergeCell ref="AU258:AU259"/>
    <mergeCell ref="AV258:AV259"/>
    <mergeCell ref="AW258:AW259"/>
    <mergeCell ref="AX258:AX259"/>
    <mergeCell ref="AY258:AY259"/>
    <mergeCell ref="AZ258:AZ259"/>
    <mergeCell ref="BA258:BA259"/>
    <mergeCell ref="AL250:AL251"/>
    <mergeCell ref="AR250:AR251"/>
    <mergeCell ref="U258:U259"/>
    <mergeCell ref="V258:V259"/>
    <mergeCell ref="W258:W259"/>
    <mergeCell ref="X258:X259"/>
    <mergeCell ref="Y258:Y259"/>
    <mergeCell ref="Z258:Z259"/>
    <mergeCell ref="AA258:AA259"/>
    <mergeCell ref="AB258:AB259"/>
    <mergeCell ref="AC258:AC259"/>
    <mergeCell ref="AD258:AD259"/>
    <mergeCell ref="AE258:AE259"/>
    <mergeCell ref="AF258:AF259"/>
    <mergeCell ref="AG258:AG259"/>
    <mergeCell ref="AH258:AH259"/>
    <mergeCell ref="AI258:AI259"/>
    <mergeCell ref="AJ258:AJ259"/>
    <mergeCell ref="AK258:AK259"/>
    <mergeCell ref="AA250:AA251"/>
    <mergeCell ref="Y250:Y251"/>
    <mergeCell ref="AQ250:AQ251"/>
    <mergeCell ref="AZ250:AZ251"/>
    <mergeCell ref="BA250:BA251"/>
    <mergeCell ref="AK250:AK251"/>
    <mergeCell ref="AL258:AL259"/>
    <mergeCell ref="AM258:AM259"/>
    <mergeCell ref="L260:L261"/>
    <mergeCell ref="M260:M261"/>
    <mergeCell ref="N260:N261"/>
    <mergeCell ref="O260:O261"/>
    <mergeCell ref="P260:P261"/>
    <mergeCell ref="Q260:Q261"/>
    <mergeCell ref="R260:R261"/>
    <mergeCell ref="AO250:AO251"/>
    <mergeCell ref="O250:O251"/>
    <mergeCell ref="N250:N251"/>
    <mergeCell ref="R250:R251"/>
    <mergeCell ref="P250:P251"/>
    <mergeCell ref="Q250:Q251"/>
    <mergeCell ref="X250:X251"/>
    <mergeCell ref="AC250:AC251"/>
    <mergeCell ref="C260:E261"/>
    <mergeCell ref="AN258:AN259"/>
    <mergeCell ref="AO258:AO259"/>
    <mergeCell ref="AN250:AN251"/>
  </mergeCells>
  <phoneticPr fontId="0" type="noConversion"/>
  <pageMargins left="0" right="0.15748031496062992" top="0.19685039370078741" bottom="0.15748031496062992" header="0.15748031496062992" footer="0.23622047244094491"/>
  <pageSetup paperSize="9" scale="25" fitToHeight="20" orientation="landscape" verticalDpi="144" r:id="rId1"/>
  <headerFooter alignWithMargins="0"/>
  <rowBreaks count="5" manualBreakCount="5">
    <brk id="83" max="53" man="1"/>
    <brk id="145" max="53" man="1"/>
    <brk id="212" max="53" man="1"/>
    <brk id="260" max="53" man="1"/>
    <brk id="279" max="5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тарификация</vt:lpstr>
      <vt:lpstr>тарификация!Заголовки_для_печати</vt:lpstr>
      <vt:lpstr>тарификация!Область_печати</vt:lpstr>
    </vt:vector>
  </TitlesOfParts>
  <Company>RCGI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</dc:creator>
  <cp:lastModifiedBy>User</cp:lastModifiedBy>
  <cp:lastPrinted>2023-09-18T05:43:28Z</cp:lastPrinted>
  <dcterms:created xsi:type="dcterms:W3CDTF">2001-12-08T10:33:28Z</dcterms:created>
  <dcterms:modified xsi:type="dcterms:W3CDTF">2023-10-03T10:11:59Z</dcterms:modified>
</cp:coreProperties>
</file>